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t.local\hakom\Mape_Odjela\Gospodarstvo\SamoZaOdjel\GORDANA I ŽELJKA\02 IZVJEŠTAJ O IZVRŠENJU FP\03 Polugodišnji izvještaj o izvršenju 2024\"/>
    </mc:Choice>
  </mc:AlternateContent>
  <bookViews>
    <workbookView xWindow="0" yWindow="0" windowWidth="28800" windowHeight="1230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rashoda'!$B$1:$I$97</definedName>
    <definedName name="_xlnm.Print_Area" localSheetId="0">SAŽETAK!$B$1:$L$27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K16" i="1"/>
  <c r="L16" i="1"/>
  <c r="I10" i="7"/>
  <c r="I9" i="7"/>
  <c r="G11" i="7" l="1"/>
  <c r="H11" i="7"/>
  <c r="F11" i="7"/>
  <c r="G10" i="7"/>
  <c r="H10" i="7"/>
  <c r="F10" i="7"/>
  <c r="G9" i="7"/>
  <c r="H9" i="7"/>
  <c r="F9" i="7"/>
  <c r="H33" i="3" l="1"/>
  <c r="I33" i="3"/>
  <c r="J33" i="3"/>
  <c r="G33" i="3"/>
  <c r="J93" i="3"/>
  <c r="G93" i="3"/>
  <c r="J16" i="3"/>
  <c r="G16" i="3"/>
  <c r="H26" i="1" l="1"/>
  <c r="I26" i="1"/>
  <c r="J26" i="1"/>
  <c r="G26" i="1"/>
  <c r="G19" i="5" l="1"/>
  <c r="K87" i="3"/>
  <c r="L25" i="1" l="1"/>
  <c r="G62" i="7" l="1"/>
  <c r="F62" i="7"/>
  <c r="G59" i="7"/>
  <c r="F59" i="7"/>
  <c r="E8" i="5" l="1"/>
  <c r="I11" i="3"/>
  <c r="I25" i="3"/>
  <c r="H25" i="3"/>
  <c r="I10" i="3" l="1"/>
  <c r="D4" i="10"/>
  <c r="E4" i="10"/>
  <c r="F4" i="10"/>
  <c r="C4" i="10"/>
  <c r="H19" i="1"/>
  <c r="I19" i="1"/>
  <c r="J19" i="1"/>
  <c r="G19" i="1"/>
  <c r="G8" i="3"/>
  <c r="H8" i="3"/>
  <c r="I8" i="3"/>
  <c r="J8" i="3"/>
  <c r="C4" i="5"/>
  <c r="D4" i="5"/>
  <c r="E4" i="5"/>
  <c r="F4" i="5"/>
  <c r="C4" i="8"/>
  <c r="D4" i="8"/>
  <c r="E4" i="8"/>
  <c r="F4" i="8"/>
  <c r="G13" i="3"/>
  <c r="H16" i="7" l="1"/>
  <c r="I16" i="7" s="1"/>
  <c r="H60" i="7"/>
  <c r="H59" i="7" s="1"/>
  <c r="I59" i="7" s="1"/>
  <c r="H51" i="7"/>
  <c r="I51" i="7" s="1"/>
  <c r="H56" i="7"/>
  <c r="I56" i="7" s="1"/>
  <c r="H46" i="7"/>
  <c r="I46" i="7" s="1"/>
  <c r="H22" i="7"/>
  <c r="I22" i="7" s="1"/>
  <c r="I60" i="7" l="1"/>
  <c r="H62" i="7"/>
  <c r="G15" i="7"/>
  <c r="G14" i="7" s="1"/>
  <c r="G13" i="7" s="1"/>
  <c r="G12" i="7" s="1"/>
  <c r="G8" i="7" s="1"/>
  <c r="H15" i="7"/>
  <c r="F15" i="7"/>
  <c r="F14" i="7" s="1"/>
  <c r="F13" i="7" s="1"/>
  <c r="F12" i="7" s="1"/>
  <c r="F8" i="7" s="1"/>
  <c r="G6" i="7"/>
  <c r="H6" i="7"/>
  <c r="F6" i="7"/>
  <c r="H7" i="6"/>
  <c r="I7" i="6"/>
  <c r="J7" i="6"/>
  <c r="G7" i="6"/>
  <c r="H8" i="8"/>
  <c r="G8" i="8"/>
  <c r="D7" i="8"/>
  <c r="D6" i="8" s="1"/>
  <c r="E7" i="8"/>
  <c r="E6" i="8" s="1"/>
  <c r="F7" i="8"/>
  <c r="F6" i="8" s="1"/>
  <c r="G6" i="8" s="1"/>
  <c r="C6" i="8"/>
  <c r="C7" i="8"/>
  <c r="H17" i="5"/>
  <c r="G17" i="5"/>
  <c r="H15" i="5"/>
  <c r="G15" i="5"/>
  <c r="H14" i="5"/>
  <c r="H10" i="5"/>
  <c r="G10" i="5"/>
  <c r="H8" i="5"/>
  <c r="G8" i="5"/>
  <c r="D18" i="5"/>
  <c r="E18" i="5"/>
  <c r="F18" i="5"/>
  <c r="G18" i="5" s="1"/>
  <c r="C18" i="5"/>
  <c r="D16" i="5"/>
  <c r="D13" i="5" s="1"/>
  <c r="E16" i="5"/>
  <c r="F16" i="5"/>
  <c r="G16" i="5" s="1"/>
  <c r="C16" i="5"/>
  <c r="D14" i="5"/>
  <c r="E14" i="5"/>
  <c r="F14" i="5"/>
  <c r="C14" i="5"/>
  <c r="D11" i="5"/>
  <c r="E11" i="5"/>
  <c r="F11" i="5"/>
  <c r="C11" i="5"/>
  <c r="D9" i="5"/>
  <c r="E9" i="5"/>
  <c r="H9" i="5" s="1"/>
  <c r="F9" i="5"/>
  <c r="G9" i="5" s="1"/>
  <c r="C9" i="5"/>
  <c r="D7" i="5"/>
  <c r="D6" i="5" s="1"/>
  <c r="E7" i="5"/>
  <c r="E6" i="5" s="1"/>
  <c r="F7" i="5"/>
  <c r="C7" i="5"/>
  <c r="G49" i="3"/>
  <c r="J49" i="3"/>
  <c r="K97" i="3"/>
  <c r="K95" i="3"/>
  <c r="K92" i="3"/>
  <c r="K86" i="3"/>
  <c r="K85" i="3"/>
  <c r="K76" i="3"/>
  <c r="K75" i="3"/>
  <c r="K72" i="3"/>
  <c r="K70" i="3"/>
  <c r="K69" i="3"/>
  <c r="K68" i="3"/>
  <c r="K67" i="3"/>
  <c r="K66" i="3"/>
  <c r="K64" i="3"/>
  <c r="K63" i="3"/>
  <c r="K62" i="3"/>
  <c r="K61" i="3"/>
  <c r="K60" i="3"/>
  <c r="K59" i="3"/>
  <c r="K58" i="3"/>
  <c r="K57" i="3"/>
  <c r="K56" i="3"/>
  <c r="K53" i="3"/>
  <c r="K52" i="3"/>
  <c r="K51" i="3"/>
  <c r="K50" i="3"/>
  <c r="K47" i="3"/>
  <c r="K46" i="3"/>
  <c r="K45" i="3"/>
  <c r="K42" i="3"/>
  <c r="K40" i="3"/>
  <c r="K38" i="3"/>
  <c r="K37" i="3"/>
  <c r="K36" i="3"/>
  <c r="J96" i="3"/>
  <c r="G96" i="3"/>
  <c r="J94" i="3"/>
  <c r="G94" i="3"/>
  <c r="J91" i="3"/>
  <c r="G91" i="3"/>
  <c r="J89" i="3"/>
  <c r="G89" i="3"/>
  <c r="J84" i="3"/>
  <c r="G84" i="3"/>
  <c r="J82" i="3"/>
  <c r="G82" i="3"/>
  <c r="H79" i="3"/>
  <c r="I79" i="3"/>
  <c r="J74" i="3"/>
  <c r="G74" i="3"/>
  <c r="J65" i="3"/>
  <c r="G65" i="3"/>
  <c r="J55" i="3"/>
  <c r="G55" i="3"/>
  <c r="J44" i="3"/>
  <c r="G44" i="3"/>
  <c r="J41" i="3"/>
  <c r="G41" i="3"/>
  <c r="J39" i="3"/>
  <c r="G39" i="3"/>
  <c r="J35" i="3"/>
  <c r="G35" i="3"/>
  <c r="H7" i="8" l="1"/>
  <c r="G7" i="5"/>
  <c r="G14" i="5"/>
  <c r="H16" i="5"/>
  <c r="K84" i="3"/>
  <c r="K39" i="3"/>
  <c r="K41" i="3"/>
  <c r="J73" i="3"/>
  <c r="G73" i="3"/>
  <c r="F6" i="5"/>
  <c r="H6" i="5" s="1"/>
  <c r="G7" i="8"/>
  <c r="H6" i="8"/>
  <c r="K55" i="3"/>
  <c r="K49" i="3"/>
  <c r="H7" i="5"/>
  <c r="C6" i="5"/>
  <c r="G6" i="5" s="1"/>
  <c r="K96" i="3"/>
  <c r="K91" i="3"/>
  <c r="K65" i="3"/>
  <c r="K44" i="3"/>
  <c r="H14" i="7"/>
  <c r="I15" i="7"/>
  <c r="J34" i="3"/>
  <c r="K35" i="3"/>
  <c r="K74" i="3"/>
  <c r="G34" i="3"/>
  <c r="K94" i="3"/>
  <c r="E13" i="5"/>
  <c r="C13" i="5"/>
  <c r="F13" i="5"/>
  <c r="H32" i="3"/>
  <c r="I32" i="3"/>
  <c r="G81" i="3"/>
  <c r="J81" i="3"/>
  <c r="J43" i="3"/>
  <c r="G43" i="3"/>
  <c r="K73" i="3" l="1"/>
  <c r="L73" i="3"/>
  <c r="K80" i="3"/>
  <c r="L93" i="3"/>
  <c r="H13" i="5"/>
  <c r="G13" i="5"/>
  <c r="J79" i="3"/>
  <c r="H13" i="7"/>
  <c r="I14" i="7"/>
  <c r="G79" i="3"/>
  <c r="K93" i="3"/>
  <c r="L81" i="3"/>
  <c r="K81" i="3"/>
  <c r="L34" i="3"/>
  <c r="K34" i="3"/>
  <c r="L43" i="3"/>
  <c r="K43" i="3"/>
  <c r="L79" i="3" l="1"/>
  <c r="L33" i="3"/>
  <c r="K79" i="3"/>
  <c r="J32" i="3"/>
  <c r="K33" i="3"/>
  <c r="G32" i="3"/>
  <c r="H12" i="7"/>
  <c r="I13" i="7"/>
  <c r="L32" i="3" l="1"/>
  <c r="K32" i="3"/>
  <c r="H8" i="7"/>
  <c r="I8" i="7" s="1"/>
  <c r="I12" i="7"/>
  <c r="J13" i="3"/>
  <c r="J12" i="3" s="1"/>
  <c r="L12" i="3" s="1"/>
  <c r="K24" i="3"/>
  <c r="K21" i="3"/>
  <c r="K18" i="3"/>
  <c r="K17" i="3"/>
  <c r="K14" i="3"/>
  <c r="J27" i="3"/>
  <c r="J26" i="3" s="1"/>
  <c r="G27" i="3"/>
  <c r="G26" i="3" s="1"/>
  <c r="J23" i="3"/>
  <c r="J22" i="3" s="1"/>
  <c r="L22" i="3" s="1"/>
  <c r="G23" i="3"/>
  <c r="G22" i="3" s="1"/>
  <c r="J20" i="3"/>
  <c r="J19" i="3" s="1"/>
  <c r="L19" i="3" s="1"/>
  <c r="G20" i="3"/>
  <c r="G19" i="3" s="1"/>
  <c r="J15" i="3"/>
  <c r="G15" i="3"/>
  <c r="G12" i="3"/>
  <c r="K25" i="1"/>
  <c r="K24" i="1"/>
  <c r="H23" i="1"/>
  <c r="I23" i="1"/>
  <c r="J23" i="1"/>
  <c r="G23" i="1"/>
  <c r="J15" i="1"/>
  <c r="H15" i="1"/>
  <c r="I15" i="1"/>
  <c r="G15" i="1"/>
  <c r="H12" i="1"/>
  <c r="I12" i="1"/>
  <c r="J12" i="1"/>
  <c r="G12" i="1"/>
  <c r="L10" i="1"/>
  <c r="L24" i="1"/>
  <c r="L14" i="1"/>
  <c r="L13" i="1"/>
  <c r="K14" i="1"/>
  <c r="K13" i="1"/>
  <c r="K10" i="1"/>
  <c r="K13" i="3" l="1"/>
  <c r="L12" i="1"/>
  <c r="K15" i="1"/>
  <c r="K12" i="1"/>
  <c r="L15" i="3"/>
  <c r="K15" i="3"/>
  <c r="K22" i="3"/>
  <c r="K20" i="3"/>
  <c r="K19" i="3"/>
  <c r="K12" i="3"/>
  <c r="K23" i="3"/>
  <c r="K16" i="3"/>
  <c r="H11" i="3"/>
  <c r="J11" i="3"/>
  <c r="G11" i="3"/>
  <c r="L15" i="1"/>
  <c r="J16" i="1"/>
  <c r="J27" i="1" s="1"/>
  <c r="I16" i="1"/>
  <c r="I27" i="1" s="1"/>
  <c r="H16" i="1"/>
  <c r="H27" i="1" s="1"/>
  <c r="G16" i="1"/>
  <c r="G27" i="1" s="1"/>
  <c r="H10" i="3" l="1"/>
  <c r="J25" i="3"/>
  <c r="L11" i="3"/>
  <c r="G25" i="3"/>
  <c r="K11" i="3"/>
  <c r="G10" i="3" l="1"/>
  <c r="J10" i="3"/>
  <c r="L10" i="3" s="1"/>
  <c r="K10" i="3" l="1"/>
</calcChain>
</file>

<file path=xl/sharedStrings.xml><?xml version="1.0" encoding="utf-8"?>
<sst xmlns="http://schemas.openxmlformats.org/spreadsheetml/2006/main" count="270" uniqueCount="159">
  <si>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</si>
  <si>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</si>
  <si>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</si>
  <si>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</si>
  <si>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</si>
  <si>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</si>
  <si>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</si>
  <si>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</si>
  <si>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</si>
  <si>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04 Ekonomski poslovi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</si>
  <si>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</si>
  <si>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</si>
  <si>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</si>
  <si>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</si>
  <si>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</si>
  <si>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Pomoći iz inozemstva i od subjekata unutar općeg proračuna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</si>
  <si>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</si>
  <si>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</si>
  <si>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</si>
  <si>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</si>
  <si>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</si>
  <si>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</si>
  <si>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</si>
  <si>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</si>
  <si>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</si>
  <si>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</si>
  <si>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</si>
  <si>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</si>
  <si>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</si>
  <si>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</si>
  <si>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</si>
  <si>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</si>
  <si>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</si>
  <si>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</si>
  <si>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</si>
  <si>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</si>
  <si>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</si>
  <si>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</si>
  <si>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</si>
  <si>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</si>
  <si>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</si>
  <si>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</si>
  <si>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</si>
  <si>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</si>
  <si>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</si>
  <si>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</si>
  <si>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</si>
  <si>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</si>
  <si>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</si>
  <si>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</si>
  <si>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</si>
  <si>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</si>
  <si>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</si>
  <si>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</si>
  <si>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</si>
  <si>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</si>
  <si>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</si>
  <si>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</si>
  <si>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</si>
  <si>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</si>
  <si>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</si>
  <si>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</si>
  <si>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</si>
  <si>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</si>
  <si>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</si>
  <si>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</si>
  <si>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</si>
  <si>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Pomoći od međunarodnih organizacija te institucija</t>
  </si>
  <si>
    <t>Tekuće pomoći od institucija i tijela  EU</t>
  </si>
  <si>
    <t>Prihodi od imovine</t>
  </si>
  <si>
    <t>Prihodi od financijske imovine</t>
  </si>
  <si>
    <t>Kamate na oročena sredstva i depozite po viđenju</t>
  </si>
  <si>
    <t>Prihodi od zateznih kamata</t>
  </si>
  <si>
    <t>Pihodi od upravnih i administrativnih pristojbi, pristojbi po posebnim propisima i naknada</t>
  </si>
  <si>
    <t>Prihodi po posebnim propisima</t>
  </si>
  <si>
    <t xml:space="preserve">Ostali nespomenuti prihodi </t>
  </si>
  <si>
    <t>Prihodi od prodaje postrojenja i opreme</t>
  </si>
  <si>
    <t>Uredska oprema i namještaj</t>
  </si>
  <si>
    <t>Prijevozna sredstva u cestovnom prometu</t>
  </si>
  <si>
    <t>Kazne, upravne mjere i ostali prihodi</t>
  </si>
  <si>
    <t>Ostali prihodi</t>
  </si>
  <si>
    <t xml:space="preserve">Ostali prihodi </t>
  </si>
  <si>
    <t>Plaće u naravi</t>
  </si>
  <si>
    <t>Plaće za prekovremeni rad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</si>
  <si>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</si>
  <si>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</si>
  <si>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</si>
  <si>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</si>
  <si>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</si>
  <si>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</si>
  <si>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</si>
  <si>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</si>
  <si>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</si>
  <si>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</si>
  <si>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</si>
  <si>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</si>
  <si>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</si>
  <si>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</si>
  <si>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</si>
  <si>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</si>
  <si>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</si>
  <si>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</si>
  <si>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</si>
  <si>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</si>
  <si>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Rashodi za usluge</t>
  </si>
  <si>
    <t>Ostali nespomenuti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</si>
  <si>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</si>
  <si>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</si>
  <si>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</si>
  <si>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</si>
  <si>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</si>
  <si>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</si>
  <si>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</si>
  <si>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</si>
  <si>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</si>
  <si>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</si>
  <si>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Ostali rashodi</t>
  </si>
  <si>
    <t>Rashodi za nabavu proizvedene dugotrajne imovine</t>
  </si>
  <si>
    <t>Građevinski objekti</t>
  </si>
  <si>
    <t>Poslovni objekti</t>
  </si>
  <si>
    <t>Postrojenja i oprema</t>
  </si>
  <si>
    <t>Komunikacijska oprema</t>
  </si>
  <si>
    <t>Oprema za održavanje i zaštitu</t>
  </si>
  <si>
    <t>Instrumenti, uređaji i strojevi</t>
  </si>
  <si>
    <t>Prijevozna sredstva</t>
  </si>
  <si>
    <t>Nematerijalna proizvedena imovina</t>
  </si>
  <si>
    <t>Rashodi za dodatna ulaganja na nefinancijskoj imovini</t>
  </si>
  <si>
    <t>Dodatna ulaganja na postrojenjima i opremi</t>
  </si>
  <si>
    <t>Dodatna ulaganja u ostalu nefinancijsku imovinu</t>
  </si>
  <si>
    <t>Dodatna ulaganja za ostalu nefinancijsku imovinu</t>
  </si>
  <si>
    <t>Ulaganja u računalne programe</t>
  </si>
  <si>
    <t>Naknade za rad predstavničkih i izvršnih tijela, povjerenstava i slično</t>
  </si>
  <si>
    <t>Materijal i dijelovi za tekuće i investicijsko održavanje</t>
  </si>
  <si>
    <t>4 Prihodi za posebne namjene</t>
  </si>
  <si>
    <t>43 Ostali prihodi za posebne namjene</t>
  </si>
  <si>
    <t>5 Pomoći</t>
  </si>
  <si>
    <t>51 Pomoći EU</t>
  </si>
  <si>
    <t>7 Prihodi od prodaje ili zamjene   nefinacijske imovine i naknade s naslova osiguranja</t>
  </si>
  <si>
    <t>71 Prihodi od prodaje ili zamjene nefinancijske imovine i nakande s naslova osiguranja</t>
  </si>
  <si>
    <t>048 Istraživanje i razvoj: Ekonomski poslovi</t>
  </si>
  <si>
    <t>A917001</t>
  </si>
  <si>
    <t>PROMET, PROMETNA INFRASTRUKTURA I KOMUNIKACIJE</t>
  </si>
  <si>
    <t>Pomoći EU</t>
  </si>
  <si>
    <t>Prihodi od prodaje ili zamjene nefinancijske imovine i nakande s naslova osiguranja</t>
  </si>
  <si>
    <t>IZVRŠENJE FINANCIJSKOG PLANA PRORAČUNSKOG KORISNIKA DRŽAVNOG PRORAČUNA
ZA PRVO POLUGODIŠTE 2024. GODINE</t>
  </si>
  <si>
    <t>OSTVARENJE/IZVRŠENJE 
1.-6.2023.</t>
  </si>
  <si>
    <t>IZVORNI PLAN 2024.*</t>
  </si>
  <si>
    <t>TEKUĆI PLAN 2024.*</t>
  </si>
  <si>
    <t>OSTVARENJE/IZVRŠENJE 
1.-6.2024.</t>
  </si>
  <si>
    <t>OSTVARENJE/ IZVRŠENJE 
1.-6.2023.</t>
  </si>
  <si>
    <t>OSTVARENJE/ IZVRŠENJE 
1.-6.2024.</t>
  </si>
  <si>
    <t>06565</t>
  </si>
  <si>
    <t>43</t>
  </si>
  <si>
    <t>51</t>
  </si>
  <si>
    <t>71</t>
  </si>
  <si>
    <t>Hrvatska regulatorna agencija za mrežne djelatnosti</t>
  </si>
  <si>
    <t>RAZVOJ TRŽIŠTA POŠTANSKIH USLUGA I ELEKTRONIČKIH KOMUNIKACIJA</t>
  </si>
  <si>
    <t>ADMINISTRACIJA I UPRAVLJANJE (IZ EVIDENCIJSKIH PRIHODA)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</si>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</sst>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3" fontId="18" fillId="0" borderId="0" applyFont="0" applyFill="0" applyBorder="0" applyAlignment="0" applyProtection="0"/>
    <xf numFmtId="0" fontId="6" fillId="0" borderId="0"/>
  </cellStyleXfs>
  <cellXfs count="151">
    <xf numFmtId="0" fontId="0" fillId="0" borderId="0" xfId="0"/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0" borderId="3" xfId="0" quotePrefix="1" applyNumberFormat="1" applyFont="1" applyFill="1" applyBorder="1" applyAlignment="1" applyProtection="1">
      <alignment horizontal="center" vertical="center" wrapText="1"/>
    </xf>
    <xf numFmtId="0" fontId="13" fillId="0" borderId="3" xfId="0" quotePrefix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 wrapText="1"/>
    </xf>
    <xf numFmtId="3" fontId="5" fillId="2" borderId="3" xfId="0" applyNumberFormat="1" applyFont="1" applyFill="1" applyBorder="1" applyAlignment="1"/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3" fontId="3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vertical="top" wrapText="1"/>
    </xf>
    <xf numFmtId="0" fontId="17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3" borderId="2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5" fillId="0" borderId="3" xfId="0" applyNumberFormat="1" applyFont="1" applyBorder="1" applyAlignment="1">
      <alignment horizontal="right"/>
    </xf>
    <xf numFmtId="4" fontId="5" fillId="0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 applyProtection="1">
      <alignment horizontal="right" wrapText="1"/>
    </xf>
    <xf numFmtId="4" fontId="4" fillId="3" borderId="3" xfId="0" applyNumberFormat="1" applyFont="1" applyFill="1" applyBorder="1" applyAlignment="1">
      <alignment horizontal="right"/>
    </xf>
    <xf numFmtId="4" fontId="5" fillId="3" borderId="3" xfId="2" applyNumberFormat="1" applyFont="1" applyFill="1" applyBorder="1" applyAlignment="1" applyProtection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8" fillId="0" borderId="3" xfId="2" applyNumberFormat="1" applyFont="1" applyFill="1" applyBorder="1" applyAlignment="1" applyProtection="1">
      <alignment vertical="center" wrapText="1"/>
    </xf>
    <xf numFmtId="4" fontId="5" fillId="0" borderId="3" xfId="2" applyNumberFormat="1" applyFont="1" applyBorder="1" applyAlignment="1">
      <alignment horizontal="right"/>
    </xf>
    <xf numFmtId="4" fontId="8" fillId="0" borderId="3" xfId="2" applyNumberFormat="1" applyFont="1" applyFill="1" applyBorder="1" applyAlignment="1" applyProtection="1">
      <alignment vertical="center"/>
    </xf>
    <xf numFmtId="4" fontId="5" fillId="3" borderId="3" xfId="2" quotePrefix="1" applyNumberFormat="1" applyFont="1" applyFill="1" applyBorder="1" applyAlignment="1">
      <alignment horizontal="right" wrapText="1"/>
    </xf>
    <xf numFmtId="164" fontId="5" fillId="0" borderId="3" xfId="2" applyNumberFormat="1" applyFont="1" applyFill="1" applyBorder="1" applyAlignment="1">
      <alignment wrapText="1"/>
    </xf>
    <xf numFmtId="164" fontId="8" fillId="3" borderId="3" xfId="2" applyNumberFormat="1" applyFont="1" applyFill="1" applyBorder="1" applyAlignment="1" applyProtection="1">
      <alignment vertical="center" wrapText="1"/>
    </xf>
    <xf numFmtId="164" fontId="5" fillId="0" borderId="3" xfId="2" applyNumberFormat="1" applyFont="1" applyBorder="1" applyAlignment="1">
      <alignment wrapText="1"/>
    </xf>
    <xf numFmtId="3" fontId="5" fillId="0" borderId="3" xfId="2" applyNumberFormat="1" applyFont="1" applyBorder="1" applyAlignment="1">
      <alignment horizontal="right"/>
    </xf>
    <xf numFmtId="3" fontId="5" fillId="3" borderId="3" xfId="2" quotePrefix="1" applyNumberFormat="1" applyFont="1" applyFill="1" applyBorder="1" applyAlignment="1">
      <alignment horizontal="right" wrapText="1"/>
    </xf>
    <xf numFmtId="165" fontId="5" fillId="0" borderId="3" xfId="2" applyNumberFormat="1" applyFont="1" applyFill="1" applyBorder="1" applyAlignment="1">
      <alignment wrapText="1"/>
    </xf>
    <xf numFmtId="165" fontId="8" fillId="3" borderId="3" xfId="2" applyNumberFormat="1" applyFont="1" applyFill="1" applyBorder="1" applyAlignment="1" applyProtection="1">
      <alignment vertical="center" wrapText="1"/>
    </xf>
    <xf numFmtId="165" fontId="8" fillId="0" borderId="3" xfId="2" applyNumberFormat="1" applyFont="1" applyFill="1" applyBorder="1" applyAlignment="1" applyProtection="1">
      <alignment vertical="center" wrapText="1"/>
    </xf>
    <xf numFmtId="165" fontId="5" fillId="0" borderId="3" xfId="2" applyNumberFormat="1" applyFont="1" applyBorder="1" applyAlignment="1">
      <alignment wrapText="1"/>
    </xf>
    <xf numFmtId="3" fontId="5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9" fillId="2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3" fontId="14" fillId="2" borderId="3" xfId="0" applyNumberFormat="1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/>
    <xf numFmtId="4" fontId="3" fillId="2" borderId="3" xfId="0" applyNumberFormat="1" applyFont="1" applyFill="1" applyBorder="1" applyAlignment="1">
      <alignment horizontal="right"/>
    </xf>
    <xf numFmtId="4" fontId="14" fillId="2" borderId="3" xfId="0" applyNumberFormat="1" applyFont="1" applyFill="1" applyBorder="1" applyAlignment="1" applyProtection="1">
      <alignment vertical="center" wrapText="1"/>
    </xf>
    <xf numFmtId="4" fontId="0" fillId="0" borderId="3" xfId="0" applyNumberFormat="1" applyBorder="1"/>
    <xf numFmtId="2" fontId="1" fillId="0" borderId="3" xfId="0" applyNumberFormat="1" applyFont="1" applyBorder="1"/>
    <xf numFmtId="2" fontId="0" fillId="0" borderId="3" xfId="0" applyNumberFormat="1" applyBorder="1"/>
    <xf numFmtId="3" fontId="5" fillId="2" borderId="3" xfId="0" applyNumberFormat="1" applyFont="1" applyFill="1" applyBorder="1" applyAlignment="1" applyProtection="1">
      <alignment horizontal="right" wrapText="1"/>
    </xf>
    <xf numFmtId="4" fontId="1" fillId="0" borderId="3" xfId="0" applyNumberFormat="1" applyFont="1" applyBorder="1"/>
    <xf numFmtId="2" fontId="5" fillId="2" borderId="3" xfId="0" applyNumberFormat="1" applyFont="1" applyFill="1" applyBorder="1" applyAlignment="1">
      <alignment horizontal="right"/>
    </xf>
    <xf numFmtId="0" fontId="20" fillId="0" borderId="3" xfId="0" applyFont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4" fontId="5" fillId="2" borderId="4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0" fillId="0" borderId="3" xfId="0" applyNumberFormat="1" applyFill="1" applyBorder="1"/>
    <xf numFmtId="0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wrapText="1"/>
    </xf>
    <xf numFmtId="0" fontId="13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13" fillId="3" borderId="1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 indent="5"/>
    </xf>
    <xf numFmtId="0" fontId="5" fillId="2" borderId="1" xfId="0" applyFont="1" applyFill="1" applyBorder="1" applyAlignment="1">
      <alignment horizontal="left" vertical="center" wrapText="1" indent="5"/>
    </xf>
    <xf numFmtId="0" fontId="5" fillId="2" borderId="2" xfId="0" applyFont="1" applyFill="1" applyBorder="1" applyAlignment="1">
      <alignment horizontal="left" vertical="center" wrapText="1" indent="5"/>
    </xf>
    <xf numFmtId="0" fontId="5" fillId="2" borderId="4" xfId="0" applyFont="1" applyFill="1" applyBorder="1" applyAlignment="1">
      <alignment horizontal="left" vertical="center" wrapText="1" indent="5"/>
    </xf>
    <xf numFmtId="0" fontId="3" fillId="2" borderId="3" xfId="0" applyFont="1" applyFill="1" applyBorder="1" applyAlignment="1">
      <alignment horizontal="left" vertical="center" wrapText="1" indent="5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5"/>
    </xf>
    <xf numFmtId="0" fontId="3" fillId="2" borderId="2" xfId="0" applyFont="1" applyFill="1" applyBorder="1" applyAlignment="1">
      <alignment horizontal="left" vertical="center" wrapText="1" indent="5"/>
    </xf>
    <xf numFmtId="0" fontId="3" fillId="2" borderId="4" xfId="0" applyFont="1" applyFill="1" applyBorder="1" applyAlignment="1">
      <alignment horizontal="left" vertical="center" wrapText="1" indent="5"/>
    </xf>
    <xf numFmtId="0" fontId="15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49" fontId="5" fillId="2" borderId="4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</cellXfs>
  <cellStyles count="4">
    <cellStyle name="Comma" xfId="2" builtinId="3"/>
    <cellStyle name="Normal" xfId="0" builtinId="0"/>
    <cellStyle name="Normal 2" xfId="3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5"/>
  <sheetViews>
    <sheetView tabSelected="1" topLeftCell="A3" zoomScaleNormal="100" workbookViewId="0">
      <selection activeCell="O26" sqref="O26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97" t="s">
        <v>144</v>
      </c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2:12" ht="18" customHeight="1" x14ac:dyDescent="0.25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2:12" ht="15.75" customHeight="1" x14ac:dyDescent="0.25">
      <c r="B3" s="97" t="s">
        <v>13</v>
      </c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2:12" ht="18" x14ac:dyDescent="0.25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2" ht="18" customHeight="1" x14ac:dyDescent="0.25">
      <c r="B5" s="97" t="s">
        <v>54</v>
      </c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2:12" ht="18" customHeight="1" x14ac:dyDescent="0.25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ht="18" customHeight="1" x14ac:dyDescent="0.25">
      <c r="B7" s="114" t="s">
        <v>62</v>
      </c>
      <c r="C7" s="114"/>
      <c r="D7" s="114"/>
      <c r="E7" s="114"/>
      <c r="F7" s="114"/>
      <c r="G7" s="49"/>
      <c r="H7" s="45"/>
      <c r="I7" s="45"/>
      <c r="J7" s="45"/>
      <c r="K7" s="46"/>
      <c r="L7" s="46"/>
    </row>
    <row r="8" spans="2:12" ht="25.5" x14ac:dyDescent="0.25">
      <c r="B8" s="107" t="s">
        <v>8</v>
      </c>
      <c r="C8" s="107"/>
      <c r="D8" s="107"/>
      <c r="E8" s="107"/>
      <c r="F8" s="107"/>
      <c r="G8" s="23" t="s">
        <v>149</v>
      </c>
      <c r="H8" s="23" t="s">
        <v>146</v>
      </c>
      <c r="I8" s="23" t="s">
        <v>147</v>
      </c>
      <c r="J8" s="23" t="s">
        <v>150</v>
      </c>
      <c r="K8" s="23" t="s">
        <v>28</v>
      </c>
      <c r="L8" s="23" t="s">
        <v>52</v>
      </c>
    </row>
    <row r="9" spans="2:12" x14ac:dyDescent="0.25">
      <c r="B9" s="108">
        <v>1</v>
      </c>
      <c r="C9" s="108"/>
      <c r="D9" s="108"/>
      <c r="E9" s="108"/>
      <c r="F9" s="109"/>
      <c r="G9" s="28">
        <v>2</v>
      </c>
      <c r="H9" s="27">
        <v>3</v>
      </c>
      <c r="I9" s="27">
        <v>4</v>
      </c>
      <c r="J9" s="27">
        <v>5</v>
      </c>
      <c r="K9" s="27" t="s">
        <v>39</v>
      </c>
      <c r="L9" s="27" t="s">
        <v>40</v>
      </c>
    </row>
    <row r="10" spans="2:12" x14ac:dyDescent="0.25">
      <c r="B10" s="103" t="s">
        <v>30</v>
      </c>
      <c r="C10" s="104"/>
      <c r="D10" s="104"/>
      <c r="E10" s="104"/>
      <c r="F10" s="105"/>
      <c r="G10" s="69">
        <v>5578719.1200000001</v>
      </c>
      <c r="H10" s="64">
        <v>15981200</v>
      </c>
      <c r="I10" s="64">
        <v>15981200</v>
      </c>
      <c r="J10" s="69">
        <v>6650112.2400000002</v>
      </c>
      <c r="K10" s="53">
        <f t="shared" ref="K10:K15" si="0">J10/G10*100</f>
        <v>119.20500202562627</v>
      </c>
      <c r="L10" s="54">
        <f>J10/I10*100</f>
        <v>41.612095712462143</v>
      </c>
    </row>
    <row r="11" spans="2:12" x14ac:dyDescent="0.25">
      <c r="B11" s="106" t="s">
        <v>29</v>
      </c>
      <c r="C11" s="105"/>
      <c r="D11" s="105"/>
      <c r="E11" s="105"/>
      <c r="F11" s="105"/>
      <c r="G11" s="69">
        <v>427.72</v>
      </c>
      <c r="H11" s="64">
        <v>1300</v>
      </c>
      <c r="I11" s="64">
        <v>1300</v>
      </c>
      <c r="J11" s="69">
        <v>0</v>
      </c>
      <c r="K11" s="53"/>
      <c r="L11" s="54"/>
    </row>
    <row r="12" spans="2:12" x14ac:dyDescent="0.25">
      <c r="B12" s="100" t="s">
        <v>0</v>
      </c>
      <c r="C12" s="101"/>
      <c r="D12" s="101"/>
      <c r="E12" s="101"/>
      <c r="F12" s="102"/>
      <c r="G12" s="70">
        <f>+G10+G11</f>
        <v>5579146.8399999999</v>
      </c>
      <c r="H12" s="65">
        <f t="shared" ref="H12:J12" si="1">+H10+H11</f>
        <v>15982500</v>
      </c>
      <c r="I12" s="65">
        <f t="shared" si="1"/>
        <v>15982500</v>
      </c>
      <c r="J12" s="70">
        <f t="shared" si="1"/>
        <v>6650112.2400000002</v>
      </c>
      <c r="K12" s="55">
        <f t="shared" si="0"/>
        <v>119.1958632872262</v>
      </c>
      <c r="L12" s="55">
        <f t="shared" ref="L11:L15" si="2">J12/I12*100</f>
        <v>41.608711027686532</v>
      </c>
    </row>
    <row r="13" spans="2:12" x14ac:dyDescent="0.25">
      <c r="B13" s="113" t="s">
        <v>31</v>
      </c>
      <c r="C13" s="104"/>
      <c r="D13" s="104"/>
      <c r="E13" s="104"/>
      <c r="F13" s="104"/>
      <c r="G13" s="71">
        <v>5759452.0599999996</v>
      </c>
      <c r="H13" s="64">
        <v>14343100</v>
      </c>
      <c r="I13" s="64">
        <v>14343100</v>
      </c>
      <c r="J13" s="69">
        <v>5806325.3499999996</v>
      </c>
      <c r="K13" s="53">
        <f t="shared" si="0"/>
        <v>100.81384981612295</v>
      </c>
      <c r="L13" s="56">
        <f t="shared" si="2"/>
        <v>40.481662611290439</v>
      </c>
    </row>
    <row r="14" spans="2:12" x14ac:dyDescent="0.25">
      <c r="B14" s="111" t="s">
        <v>32</v>
      </c>
      <c r="C14" s="105"/>
      <c r="D14" s="105"/>
      <c r="E14" s="105"/>
      <c r="F14" s="105"/>
      <c r="G14" s="71">
        <v>563265.68000000005</v>
      </c>
      <c r="H14" s="66">
        <v>1771600</v>
      </c>
      <c r="I14" s="66">
        <v>1771600</v>
      </c>
      <c r="J14" s="72">
        <v>158009.79</v>
      </c>
      <c r="K14" s="53">
        <f t="shared" si="0"/>
        <v>28.052444097073337</v>
      </c>
      <c r="L14" s="56">
        <f t="shared" si="2"/>
        <v>8.9190443666741928</v>
      </c>
    </row>
    <row r="15" spans="2:12" x14ac:dyDescent="0.25">
      <c r="B15" s="17" t="s">
        <v>1</v>
      </c>
      <c r="C15" s="43"/>
      <c r="D15" s="43"/>
      <c r="E15" s="43"/>
      <c r="F15" s="43"/>
      <c r="G15" s="70">
        <f>+G13+G14</f>
        <v>6322717.7399999993</v>
      </c>
      <c r="H15" s="65">
        <f t="shared" ref="H15:J15" si="3">+H13+H14</f>
        <v>16114700</v>
      </c>
      <c r="I15" s="65">
        <f t="shared" si="3"/>
        <v>16114700</v>
      </c>
      <c r="J15" s="70">
        <f t="shared" si="3"/>
        <v>5964335.1399999997</v>
      </c>
      <c r="K15" s="55">
        <f t="shared" si="0"/>
        <v>94.331826680594475</v>
      </c>
      <c r="L15" s="55">
        <f t="shared" si="2"/>
        <v>37.011766523732987</v>
      </c>
    </row>
    <row r="16" spans="2:12" x14ac:dyDescent="0.25">
      <c r="B16" s="112" t="s">
        <v>2</v>
      </c>
      <c r="C16" s="101"/>
      <c r="D16" s="101"/>
      <c r="E16" s="101"/>
      <c r="F16" s="101"/>
      <c r="G16" s="70">
        <f>+G12-G15</f>
        <v>-743570.89999999944</v>
      </c>
      <c r="H16" s="65">
        <f t="shared" ref="H16:J16" si="4">+H12-H15</f>
        <v>-132200</v>
      </c>
      <c r="I16" s="65">
        <f t="shared" si="4"/>
        <v>-132200</v>
      </c>
      <c r="J16" s="70">
        <f t="shared" si="4"/>
        <v>685777.10000000056</v>
      </c>
      <c r="K16" s="55">
        <f t="shared" ref="K16" si="5">J16/G16*100</f>
        <v>-92.227533379802935</v>
      </c>
      <c r="L16" s="55">
        <f t="shared" ref="L16" si="6">J16/I16*100</f>
        <v>-518.7421331316192</v>
      </c>
    </row>
    <row r="17" spans="1:38" ht="18" x14ac:dyDescent="0.25"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38" ht="18" customHeight="1" x14ac:dyDescent="0.25">
      <c r="B18" s="120" t="s">
        <v>59</v>
      </c>
      <c r="C18" s="120"/>
      <c r="D18" s="120"/>
      <c r="E18" s="120"/>
      <c r="F18" s="120"/>
      <c r="G18" s="44"/>
      <c r="H18" s="45"/>
      <c r="I18" s="45"/>
      <c r="J18" s="45"/>
      <c r="K18" s="46"/>
      <c r="L18" s="46"/>
    </row>
    <row r="19" spans="1:38" ht="25.5" x14ac:dyDescent="0.25">
      <c r="B19" s="107" t="s">
        <v>8</v>
      </c>
      <c r="C19" s="107"/>
      <c r="D19" s="107"/>
      <c r="E19" s="107"/>
      <c r="F19" s="107"/>
      <c r="G19" s="23" t="str">
        <f>+G8</f>
        <v>OSTVARENJE/ IZVRŠENJE 
1.-6.2023.</v>
      </c>
      <c r="H19" s="23" t="str">
        <f t="shared" ref="H19:J19" si="7">+H8</f>
        <v>IZVORNI PLAN 2024.*</v>
      </c>
      <c r="I19" s="23" t="str">
        <f t="shared" si="7"/>
        <v>TEKUĆI PLAN 2024.*</v>
      </c>
      <c r="J19" s="23" t="str">
        <f t="shared" si="7"/>
        <v>OSTVARENJE/ IZVRŠENJE 
1.-6.2024.</v>
      </c>
      <c r="K19" s="1" t="s">
        <v>28</v>
      </c>
      <c r="L19" s="1" t="s">
        <v>52</v>
      </c>
    </row>
    <row r="20" spans="1:38" x14ac:dyDescent="0.25">
      <c r="B20" s="121">
        <v>1</v>
      </c>
      <c r="C20" s="122"/>
      <c r="D20" s="122"/>
      <c r="E20" s="122"/>
      <c r="F20" s="122"/>
      <c r="G20" s="29">
        <v>2</v>
      </c>
      <c r="H20" s="27">
        <v>3</v>
      </c>
      <c r="I20" s="27">
        <v>4</v>
      </c>
      <c r="J20" s="27">
        <v>5</v>
      </c>
      <c r="K20" s="27" t="s">
        <v>39</v>
      </c>
      <c r="L20" s="27" t="s">
        <v>40</v>
      </c>
    </row>
    <row r="21" spans="1:38" ht="15.75" customHeight="1" x14ac:dyDescent="0.25">
      <c r="B21" s="103" t="s">
        <v>33</v>
      </c>
      <c r="C21" s="123"/>
      <c r="D21" s="123"/>
      <c r="E21" s="123"/>
      <c r="F21" s="123"/>
      <c r="G21" s="59">
        <v>0</v>
      </c>
      <c r="H21" s="67">
        <v>0</v>
      </c>
      <c r="I21" s="67">
        <v>0</v>
      </c>
      <c r="J21" s="61">
        <v>0</v>
      </c>
      <c r="K21" s="16"/>
      <c r="L21" s="16"/>
    </row>
    <row r="22" spans="1:38" x14ac:dyDescent="0.25">
      <c r="B22" s="103" t="s">
        <v>34</v>
      </c>
      <c r="C22" s="104"/>
      <c r="D22" s="104"/>
      <c r="E22" s="104"/>
      <c r="F22" s="104"/>
      <c r="G22" s="59">
        <v>0</v>
      </c>
      <c r="H22" s="67">
        <v>0</v>
      </c>
      <c r="I22" s="67">
        <v>0</v>
      </c>
      <c r="J22" s="61">
        <v>0</v>
      </c>
      <c r="K22" s="16"/>
      <c r="L22" s="16"/>
    </row>
    <row r="23" spans="1:38" ht="15" customHeight="1" x14ac:dyDescent="0.25">
      <c r="B23" s="117" t="s">
        <v>53</v>
      </c>
      <c r="C23" s="118"/>
      <c r="D23" s="118"/>
      <c r="E23" s="118"/>
      <c r="F23" s="119"/>
      <c r="G23" s="63">
        <f>SUM(G21:G22)</f>
        <v>0</v>
      </c>
      <c r="H23" s="68">
        <f t="shared" ref="H23:J23" si="8">SUM(H21:H22)</f>
        <v>0</v>
      </c>
      <c r="I23" s="68">
        <f t="shared" si="8"/>
        <v>0</v>
      </c>
      <c r="J23" s="63">
        <f t="shared" si="8"/>
        <v>0</v>
      </c>
      <c r="K23" s="32"/>
      <c r="L23" s="32"/>
    </row>
    <row r="24" spans="1:38" s="33" customFormat="1" ht="15" customHeight="1" x14ac:dyDescent="0.25">
      <c r="A24"/>
      <c r="B24" s="103" t="s">
        <v>17</v>
      </c>
      <c r="C24" s="104"/>
      <c r="D24" s="104"/>
      <c r="E24" s="104"/>
      <c r="F24" s="104"/>
      <c r="G24" s="60">
        <v>2577836.1800000002</v>
      </c>
      <c r="H24" s="67">
        <v>419197</v>
      </c>
      <c r="I24" s="67">
        <v>419197</v>
      </c>
      <c r="J24" s="61">
        <v>2701820.57</v>
      </c>
      <c r="K24" s="53">
        <f>J24/G24*100</f>
        <v>104.80963030009143</v>
      </c>
      <c r="L24" s="53">
        <f t="shared" ref="L24" si="9">J24/I24*100</f>
        <v>644.52287826487304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</row>
    <row r="25" spans="1:38" s="33" customFormat="1" ht="15" customHeight="1" x14ac:dyDescent="0.25">
      <c r="A25"/>
      <c r="B25" s="103" t="s">
        <v>58</v>
      </c>
      <c r="C25" s="104"/>
      <c r="D25" s="104"/>
      <c r="E25" s="104"/>
      <c r="F25" s="104"/>
      <c r="G25" s="62">
        <v>-1834265.28</v>
      </c>
      <c r="H25" s="67">
        <v>-286997</v>
      </c>
      <c r="I25" s="67">
        <v>-286997</v>
      </c>
      <c r="J25" s="61">
        <v>-3387597.67</v>
      </c>
      <c r="K25" s="53">
        <f>J25/G25*100</f>
        <v>184.68417338194396</v>
      </c>
      <c r="L25" s="53">
        <f>J25/I25*100</f>
        <v>1180.3599584664648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pans="1:38" s="42" customFormat="1" x14ac:dyDescent="0.25">
      <c r="A26" s="41"/>
      <c r="B26" s="117" t="s">
        <v>60</v>
      </c>
      <c r="C26" s="118"/>
      <c r="D26" s="118"/>
      <c r="E26" s="118"/>
      <c r="F26" s="119"/>
      <c r="G26" s="63">
        <f>+G24+G25</f>
        <v>743570.90000000014</v>
      </c>
      <c r="H26" s="68">
        <f t="shared" ref="H26:J26" si="10">+H24+H25</f>
        <v>132200</v>
      </c>
      <c r="I26" s="68">
        <f t="shared" si="10"/>
        <v>132200</v>
      </c>
      <c r="J26" s="63">
        <f t="shared" si="10"/>
        <v>-685777.10000000009</v>
      </c>
      <c r="K26" s="58">
        <f>J26/G26*100</f>
        <v>-92.227533379802779</v>
      </c>
      <c r="L26" s="58">
        <f>J26/I26*100</f>
        <v>-518.74213313161886</v>
      </c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  <row r="27" spans="1:38" ht="15.75" x14ac:dyDescent="0.25">
      <c r="B27" s="110" t="s">
        <v>61</v>
      </c>
      <c r="C27" s="110"/>
      <c r="D27" s="110"/>
      <c r="E27" s="110"/>
      <c r="F27" s="110"/>
      <c r="G27" s="63">
        <f>+G16+G26</f>
        <v>0</v>
      </c>
      <c r="H27" s="68">
        <f t="shared" ref="H27:J27" si="11">+H16+H26</f>
        <v>0</v>
      </c>
      <c r="I27" s="68">
        <f t="shared" si="11"/>
        <v>0</v>
      </c>
      <c r="J27" s="63">
        <f t="shared" si="11"/>
        <v>0</v>
      </c>
      <c r="K27" s="57"/>
      <c r="L27" s="57"/>
    </row>
    <row r="29" spans="1:38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30"/>
    </row>
    <row r="30" spans="1:38" ht="15" customHeight="1" x14ac:dyDescent="0.25">
      <c r="B30" s="98" t="s">
        <v>63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</row>
    <row r="31" spans="1:38" ht="15" customHeight="1" x14ac:dyDescent="0.25">
      <c r="B31" s="98" t="s">
        <v>64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</row>
    <row r="32" spans="1:38" ht="15" customHeight="1" x14ac:dyDescent="0.25">
      <c r="B32" s="98" t="s">
        <v>65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</row>
    <row r="33" spans="2:12" ht="36.75" customHeight="1" x14ac:dyDescent="0.25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</row>
    <row r="34" spans="2:12" ht="15" customHeight="1" x14ac:dyDescent="0.25">
      <c r="B34" s="99" t="s">
        <v>66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</row>
    <row r="35" spans="2:12" x14ac:dyDescent="0.25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</row>
  </sheetData>
  <mergeCells count="30">
    <mergeCell ref="B26:F26"/>
    <mergeCell ref="B23:F23"/>
    <mergeCell ref="B18:F18"/>
    <mergeCell ref="B24:F24"/>
    <mergeCell ref="B25:F25"/>
    <mergeCell ref="B19:F19"/>
    <mergeCell ref="B20:F20"/>
    <mergeCell ref="B21:F21"/>
    <mergeCell ref="B2:L2"/>
    <mergeCell ref="B4:L4"/>
    <mergeCell ref="B6:L6"/>
    <mergeCell ref="B17:L17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7:F7"/>
    <mergeCell ref="B31:L31"/>
  </mergeCells>
  <pageMargins left="0.7" right="0.7" top="0.75" bottom="0.75" header="0.3" footer="0.3"/>
  <pageSetup paperSize="9" scale="67" orientation="landscape" r:id="rId1"/>
  <ignoredErrors>
    <ignoredError sqref="G23:J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topLeftCell="A67" zoomScale="90" zoomScaleNormal="90" workbookViewId="0">
      <selection activeCell="K88" sqref="K88:K9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2:12" ht="15.75" customHeight="1" x14ac:dyDescent="0.25">
      <c r="B2" s="97" t="s">
        <v>13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18" x14ac:dyDescent="0.25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2:12" ht="15.75" customHeight="1" x14ac:dyDescent="0.25">
      <c r="B4" s="97" t="s">
        <v>56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8" x14ac:dyDescent="0.2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2:12" ht="15.75" customHeight="1" x14ac:dyDescent="0.25">
      <c r="B6" s="97" t="s">
        <v>41</v>
      </c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ht="18" x14ac:dyDescent="0.25"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8" spans="2:12" ht="45" customHeight="1" x14ac:dyDescent="0.25">
      <c r="B8" s="127" t="s">
        <v>8</v>
      </c>
      <c r="C8" s="128"/>
      <c r="D8" s="128"/>
      <c r="E8" s="128"/>
      <c r="F8" s="129"/>
      <c r="G8" s="32" t="str">
        <f>+SAŽETAK!G8</f>
        <v>OSTVARENJE/ IZVRŠENJE 
1.-6.2023.</v>
      </c>
      <c r="H8" s="32" t="str">
        <f>+SAŽETAK!H8</f>
        <v>IZVORNI PLAN 2024.*</v>
      </c>
      <c r="I8" s="32" t="str">
        <f>+SAŽETAK!I8</f>
        <v>TEKUĆI PLAN 2024.*</v>
      </c>
      <c r="J8" s="32" t="str">
        <f>+SAŽETAK!J8</f>
        <v>OSTVARENJE/ IZVRŠENJE 
1.-6.2024.</v>
      </c>
      <c r="K8" s="32" t="s">
        <v>28</v>
      </c>
      <c r="L8" s="32" t="s">
        <v>52</v>
      </c>
    </row>
    <row r="9" spans="2:12" x14ac:dyDescent="0.25">
      <c r="B9" s="124">
        <v>1</v>
      </c>
      <c r="C9" s="125"/>
      <c r="D9" s="125"/>
      <c r="E9" s="125"/>
      <c r="F9" s="126"/>
      <c r="G9" s="34">
        <v>2</v>
      </c>
      <c r="H9" s="34">
        <v>3</v>
      </c>
      <c r="I9" s="34">
        <v>4</v>
      </c>
      <c r="J9" s="34">
        <v>5</v>
      </c>
      <c r="K9" s="34" t="s">
        <v>39</v>
      </c>
      <c r="L9" s="34" t="s">
        <v>40</v>
      </c>
    </row>
    <row r="10" spans="2:12" x14ac:dyDescent="0.25">
      <c r="B10" s="6"/>
      <c r="C10" s="6"/>
      <c r="D10" s="6"/>
      <c r="E10" s="6"/>
      <c r="F10" s="6" t="s">
        <v>51</v>
      </c>
      <c r="G10" s="79">
        <f>+G11+G25</f>
        <v>5579146.8400000008</v>
      </c>
      <c r="H10" s="73">
        <f>+H11+H25</f>
        <v>15982500</v>
      </c>
      <c r="I10" s="73">
        <f>+I11+I25</f>
        <v>15982500</v>
      </c>
      <c r="J10" s="79">
        <f>+J11+J25</f>
        <v>6650112.2400000002</v>
      </c>
      <c r="K10" s="84">
        <f>+J10/G10*100</f>
        <v>119.19586328722617</v>
      </c>
      <c r="L10" s="84">
        <f>+J10/I10*100</f>
        <v>41.608711027686532</v>
      </c>
    </row>
    <row r="11" spans="2:12" x14ac:dyDescent="0.25">
      <c r="B11" s="6">
        <v>6</v>
      </c>
      <c r="C11" s="6"/>
      <c r="D11" s="6"/>
      <c r="E11" s="6"/>
      <c r="F11" s="6" t="s">
        <v>3</v>
      </c>
      <c r="G11" s="80">
        <f>+G12+G15+G19+G22</f>
        <v>5578719.120000001</v>
      </c>
      <c r="H11" s="31">
        <f>+H12+H15+H19+H22</f>
        <v>15981200</v>
      </c>
      <c r="I11" s="31">
        <f>+I12+I15+I19+I22</f>
        <v>15981200</v>
      </c>
      <c r="J11" s="80">
        <f>+J12+J15+J19+J22</f>
        <v>6650112.2400000002</v>
      </c>
      <c r="K11" s="85">
        <f t="shared" ref="K11:K28" si="0">+J11/G11*100</f>
        <v>119.20500202562624</v>
      </c>
      <c r="L11" s="85">
        <f>+J11/I11*100</f>
        <v>41.612095712462143</v>
      </c>
    </row>
    <row r="12" spans="2:12" ht="25.5" x14ac:dyDescent="0.25">
      <c r="B12" s="6"/>
      <c r="C12" s="6">
        <v>63</v>
      </c>
      <c r="D12" s="6"/>
      <c r="E12" s="6"/>
      <c r="F12" s="6" t="s">
        <v>15</v>
      </c>
      <c r="G12" s="79">
        <f>+G13</f>
        <v>16650.490000000002</v>
      </c>
      <c r="H12" s="73">
        <v>39800</v>
      </c>
      <c r="I12" s="73">
        <v>39800</v>
      </c>
      <c r="J12" s="79">
        <f t="shared" ref="J12" si="1">+J13</f>
        <v>29135.7</v>
      </c>
      <c r="K12" s="84">
        <f t="shared" si="0"/>
        <v>174.98403950874717</v>
      </c>
      <c r="L12" s="84">
        <f>+J12/I12*100</f>
        <v>73.205276381909542</v>
      </c>
    </row>
    <row r="13" spans="2:12" ht="25.5" customHeight="1" x14ac:dyDescent="0.25">
      <c r="B13" s="7"/>
      <c r="C13" s="7"/>
      <c r="D13" s="7">
        <v>632</v>
      </c>
      <c r="E13" s="7"/>
      <c r="F13" s="21" t="s">
        <v>67</v>
      </c>
      <c r="G13" s="81">
        <f>+G14</f>
        <v>16650.490000000002</v>
      </c>
      <c r="H13" s="4"/>
      <c r="I13" s="4"/>
      <c r="J13" s="81">
        <f>+J14</f>
        <v>29135.7</v>
      </c>
      <c r="K13" s="85">
        <f t="shared" si="0"/>
        <v>174.98403950874717</v>
      </c>
      <c r="L13" s="85"/>
    </row>
    <row r="14" spans="2:12" x14ac:dyDescent="0.25">
      <c r="B14" s="7"/>
      <c r="C14" s="7"/>
      <c r="D14" s="7"/>
      <c r="E14" s="7">
        <v>6323</v>
      </c>
      <c r="F14" s="7" t="s">
        <v>68</v>
      </c>
      <c r="G14" s="81">
        <v>16650.490000000002</v>
      </c>
      <c r="H14" s="4"/>
      <c r="I14" s="4"/>
      <c r="J14" s="83">
        <v>29135.7</v>
      </c>
      <c r="K14" s="85">
        <f t="shared" si="0"/>
        <v>174.98403950874717</v>
      </c>
      <c r="L14" s="85"/>
    </row>
    <row r="15" spans="2:12" x14ac:dyDescent="0.25">
      <c r="B15" s="15"/>
      <c r="C15" s="15">
        <v>64</v>
      </c>
      <c r="D15" s="75"/>
      <c r="E15" s="75"/>
      <c r="F15" s="75" t="s">
        <v>69</v>
      </c>
      <c r="G15" s="79">
        <f>+G16</f>
        <v>322.48999999999995</v>
      </c>
      <c r="H15" s="73">
        <v>14730</v>
      </c>
      <c r="I15" s="73">
        <v>14730</v>
      </c>
      <c r="J15" s="79">
        <f t="shared" ref="J15" si="2">+J16</f>
        <v>1658.43</v>
      </c>
      <c r="K15" s="84">
        <f t="shared" si="0"/>
        <v>514.25780644361078</v>
      </c>
      <c r="L15" s="84">
        <f>+J15/I15*100</f>
        <v>11.258859470468433</v>
      </c>
    </row>
    <row r="16" spans="2:12" x14ac:dyDescent="0.25">
      <c r="B16" s="7"/>
      <c r="C16" s="7"/>
      <c r="D16" s="8">
        <v>641</v>
      </c>
      <c r="E16" s="8"/>
      <c r="F16" s="8" t="s">
        <v>70</v>
      </c>
      <c r="G16" s="81">
        <f>+G17+G18</f>
        <v>322.48999999999995</v>
      </c>
      <c r="H16" s="4"/>
      <c r="I16" s="4"/>
      <c r="J16" s="81">
        <f>+J17+J18</f>
        <v>1658.43</v>
      </c>
      <c r="K16" s="85">
        <f t="shared" si="0"/>
        <v>514.25780644361078</v>
      </c>
      <c r="L16" s="85"/>
    </row>
    <row r="17" spans="2:12" x14ac:dyDescent="0.25">
      <c r="B17" s="7"/>
      <c r="C17" s="7"/>
      <c r="D17" s="8"/>
      <c r="E17" s="8">
        <v>6413</v>
      </c>
      <c r="F17" s="8" t="s">
        <v>71</v>
      </c>
      <c r="G17" s="81">
        <v>30.34</v>
      </c>
      <c r="H17" s="4"/>
      <c r="I17" s="4"/>
      <c r="J17" s="83">
        <v>107.45</v>
      </c>
      <c r="K17" s="85">
        <f t="shared" si="0"/>
        <v>354.15293342122612</v>
      </c>
      <c r="L17" s="85"/>
    </row>
    <row r="18" spans="2:12" x14ac:dyDescent="0.25">
      <c r="B18" s="7"/>
      <c r="C18" s="7"/>
      <c r="D18" s="8"/>
      <c r="E18" s="8">
        <v>6414</v>
      </c>
      <c r="F18" s="8" t="s">
        <v>72</v>
      </c>
      <c r="G18" s="81">
        <v>292.14999999999998</v>
      </c>
      <c r="H18" s="4"/>
      <c r="I18" s="4"/>
      <c r="J18" s="83">
        <v>1550.98</v>
      </c>
      <c r="K18" s="85">
        <f t="shared" si="0"/>
        <v>530.8848194420674</v>
      </c>
      <c r="L18" s="85"/>
    </row>
    <row r="19" spans="2:12" ht="25.5" x14ac:dyDescent="0.25">
      <c r="B19" s="15"/>
      <c r="C19" s="15">
        <v>65</v>
      </c>
      <c r="D19" s="75"/>
      <c r="E19" s="75"/>
      <c r="F19" s="76" t="s">
        <v>73</v>
      </c>
      <c r="G19" s="79">
        <f>+G20</f>
        <v>5552399.3200000003</v>
      </c>
      <c r="H19" s="73">
        <v>15912070</v>
      </c>
      <c r="I19" s="73">
        <v>15912070</v>
      </c>
      <c r="J19" s="79">
        <f t="shared" ref="J19:J20" si="3">+J20</f>
        <v>6613925.79</v>
      </c>
      <c r="K19" s="84">
        <f t="shared" si="0"/>
        <v>119.1183380160777</v>
      </c>
      <c r="L19" s="84">
        <f>+J19/I19*100</f>
        <v>41.565464392753427</v>
      </c>
    </row>
    <row r="20" spans="2:12" x14ac:dyDescent="0.25">
      <c r="B20" s="7"/>
      <c r="C20" s="7"/>
      <c r="D20" s="8">
        <v>652</v>
      </c>
      <c r="E20" s="8"/>
      <c r="F20" s="8" t="s">
        <v>74</v>
      </c>
      <c r="G20" s="81">
        <f>+G21</f>
        <v>5552399.3200000003</v>
      </c>
      <c r="H20" s="4"/>
      <c r="I20" s="4"/>
      <c r="J20" s="81">
        <f t="shared" si="3"/>
        <v>6613925.79</v>
      </c>
      <c r="K20" s="85">
        <f t="shared" si="0"/>
        <v>119.1183380160777</v>
      </c>
      <c r="L20" s="85"/>
    </row>
    <row r="21" spans="2:12" x14ac:dyDescent="0.25">
      <c r="B21" s="7"/>
      <c r="C21" s="7"/>
      <c r="D21" s="8"/>
      <c r="E21" s="8">
        <v>6526</v>
      </c>
      <c r="F21" s="8" t="s">
        <v>75</v>
      </c>
      <c r="G21" s="81">
        <v>5552399.3200000003</v>
      </c>
      <c r="H21" s="4"/>
      <c r="I21" s="4"/>
      <c r="J21" s="83">
        <v>6613925.79</v>
      </c>
      <c r="K21" s="85">
        <f t="shared" si="0"/>
        <v>119.1183380160777</v>
      </c>
      <c r="L21" s="85"/>
    </row>
    <row r="22" spans="2:12" x14ac:dyDescent="0.25">
      <c r="B22" s="15"/>
      <c r="C22" s="15">
        <v>68</v>
      </c>
      <c r="D22" s="75"/>
      <c r="E22" s="75"/>
      <c r="F22" s="75" t="s">
        <v>79</v>
      </c>
      <c r="G22" s="79">
        <f>+G23</f>
        <v>9346.82</v>
      </c>
      <c r="H22" s="73">
        <v>14600</v>
      </c>
      <c r="I22" s="73">
        <v>14600</v>
      </c>
      <c r="J22" s="79">
        <f t="shared" ref="J22:J23" si="4">+J23</f>
        <v>5392.32</v>
      </c>
      <c r="K22" s="84">
        <f t="shared" si="0"/>
        <v>57.69149293556525</v>
      </c>
      <c r="L22" s="84">
        <f>+J22/I22*100</f>
        <v>36.933698630136988</v>
      </c>
    </row>
    <row r="23" spans="2:12" x14ac:dyDescent="0.25">
      <c r="B23" s="7"/>
      <c r="C23" s="7"/>
      <c r="D23" s="8">
        <v>683</v>
      </c>
      <c r="E23" s="8"/>
      <c r="F23" s="8" t="s">
        <v>80</v>
      </c>
      <c r="G23" s="81">
        <f>+G24</f>
        <v>9346.82</v>
      </c>
      <c r="H23" s="4"/>
      <c r="I23" s="4"/>
      <c r="J23" s="81">
        <f t="shared" si="4"/>
        <v>5392.32</v>
      </c>
      <c r="K23" s="85">
        <f t="shared" si="0"/>
        <v>57.69149293556525</v>
      </c>
      <c r="L23" s="85"/>
    </row>
    <row r="24" spans="2:12" x14ac:dyDescent="0.25">
      <c r="B24" s="7"/>
      <c r="C24" s="7"/>
      <c r="D24" s="8"/>
      <c r="E24" s="8">
        <v>6831</v>
      </c>
      <c r="F24" s="8" t="s">
        <v>81</v>
      </c>
      <c r="G24" s="81">
        <v>9346.82</v>
      </c>
      <c r="H24" s="4"/>
      <c r="I24" s="4"/>
      <c r="J24" s="83">
        <v>5392.32</v>
      </c>
      <c r="K24" s="85">
        <f t="shared" si="0"/>
        <v>57.69149293556525</v>
      </c>
      <c r="L24" s="85"/>
    </row>
    <row r="25" spans="2:12" x14ac:dyDescent="0.25">
      <c r="B25" s="15">
        <v>7</v>
      </c>
      <c r="C25" s="15"/>
      <c r="D25" s="75"/>
      <c r="E25" s="75"/>
      <c r="F25" s="6" t="s">
        <v>26</v>
      </c>
      <c r="G25" s="82">
        <f>+G26</f>
        <v>427.72</v>
      </c>
      <c r="H25" s="78">
        <f>+H26</f>
        <v>1300</v>
      </c>
      <c r="I25" s="78">
        <f>+I26</f>
        <v>1300</v>
      </c>
      <c r="J25" s="82">
        <f t="shared" ref="J25" si="5">+J26</f>
        <v>0</v>
      </c>
      <c r="K25" s="84"/>
      <c r="L25" s="87"/>
    </row>
    <row r="26" spans="2:12" ht="30.75" customHeight="1" x14ac:dyDescent="0.25">
      <c r="B26" s="15"/>
      <c r="C26" s="15">
        <v>72</v>
      </c>
      <c r="D26" s="75"/>
      <c r="E26" s="75"/>
      <c r="F26" s="77" t="s">
        <v>27</v>
      </c>
      <c r="G26" s="79">
        <f>+G27</f>
        <v>427.72</v>
      </c>
      <c r="H26" s="73">
        <v>1300</v>
      </c>
      <c r="I26" s="73">
        <v>1300</v>
      </c>
      <c r="J26" s="79">
        <f>+J27</f>
        <v>0</v>
      </c>
      <c r="K26" s="84"/>
      <c r="L26" s="87"/>
    </row>
    <row r="27" spans="2:12" ht="30.75" customHeight="1" x14ac:dyDescent="0.25">
      <c r="B27" s="7"/>
      <c r="C27" s="7"/>
      <c r="D27" s="8">
        <v>722</v>
      </c>
      <c r="E27" s="8"/>
      <c r="F27" s="21" t="s">
        <v>76</v>
      </c>
      <c r="G27" s="81">
        <f>+G28</f>
        <v>427.72</v>
      </c>
      <c r="H27" s="4"/>
      <c r="I27" s="4"/>
      <c r="J27" s="81">
        <f t="shared" ref="J27" si="6">+J28</f>
        <v>0</v>
      </c>
      <c r="K27" s="85"/>
      <c r="L27" s="85"/>
    </row>
    <row r="28" spans="2:12" ht="30.75" customHeight="1" x14ac:dyDescent="0.25">
      <c r="B28" s="7"/>
      <c r="C28" s="7"/>
      <c r="D28" s="8"/>
      <c r="E28" s="8">
        <v>7221</v>
      </c>
      <c r="F28" s="21" t="s">
        <v>77</v>
      </c>
      <c r="G28" s="81">
        <v>427.72</v>
      </c>
      <c r="H28" s="4"/>
      <c r="I28" s="4"/>
      <c r="J28" s="83">
        <v>0</v>
      </c>
      <c r="K28" s="85"/>
      <c r="L28" s="85"/>
    </row>
    <row r="29" spans="2:12" ht="18" x14ac:dyDescent="0.25"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</row>
    <row r="30" spans="2:12" ht="36.75" customHeight="1" x14ac:dyDescent="0.25">
      <c r="B30" s="127" t="s">
        <v>8</v>
      </c>
      <c r="C30" s="128"/>
      <c r="D30" s="128"/>
      <c r="E30" s="128"/>
      <c r="F30" s="129"/>
      <c r="G30" s="32" t="s">
        <v>145</v>
      </c>
      <c r="H30" s="32" t="s">
        <v>146</v>
      </c>
      <c r="I30" s="32" t="s">
        <v>147</v>
      </c>
      <c r="J30" s="32" t="s">
        <v>148</v>
      </c>
      <c r="K30" s="32" t="s">
        <v>28</v>
      </c>
      <c r="L30" s="32" t="s">
        <v>52</v>
      </c>
    </row>
    <row r="31" spans="2:12" x14ac:dyDescent="0.25">
      <c r="B31" s="124">
        <v>1</v>
      </c>
      <c r="C31" s="125"/>
      <c r="D31" s="125"/>
      <c r="E31" s="125"/>
      <c r="F31" s="126"/>
      <c r="G31" s="34">
        <v>2</v>
      </c>
      <c r="H31" s="34">
        <v>3</v>
      </c>
      <c r="I31" s="34">
        <v>4</v>
      </c>
      <c r="J31" s="34">
        <v>5</v>
      </c>
      <c r="K31" s="34" t="s">
        <v>39</v>
      </c>
      <c r="L31" s="34" t="s">
        <v>40</v>
      </c>
    </row>
    <row r="32" spans="2:12" x14ac:dyDescent="0.25">
      <c r="B32" s="6"/>
      <c r="C32" s="6"/>
      <c r="D32" s="6"/>
      <c r="E32" s="6"/>
      <c r="F32" s="6" t="s">
        <v>50</v>
      </c>
      <c r="G32" s="79">
        <f>+G33+G79</f>
        <v>6322717.7400000002</v>
      </c>
      <c r="H32" s="73">
        <f>+H33+H79</f>
        <v>16114700</v>
      </c>
      <c r="I32" s="73">
        <f>+I33+I79</f>
        <v>16114700</v>
      </c>
      <c r="J32" s="79">
        <f>+J33+J79</f>
        <v>5964335.1399999997</v>
      </c>
      <c r="K32" s="84">
        <f>+J32/G32*100</f>
        <v>94.33182668059446</v>
      </c>
      <c r="L32" s="84">
        <f>J32/I32*100</f>
        <v>37.011766523732987</v>
      </c>
    </row>
    <row r="33" spans="1:12" x14ac:dyDescent="0.25">
      <c r="A33" s="96"/>
      <c r="B33" s="6">
        <v>3</v>
      </c>
      <c r="C33" s="6"/>
      <c r="D33" s="6"/>
      <c r="E33" s="6"/>
      <c r="F33" s="6" t="s">
        <v>4</v>
      </c>
      <c r="G33" s="79">
        <f>+G34+G43+G73++G78</f>
        <v>5759452.0600000005</v>
      </c>
      <c r="H33" s="73">
        <f t="shared" ref="H33:J33" si="7">+H34+H43+H73++H78</f>
        <v>14343100</v>
      </c>
      <c r="I33" s="73">
        <f t="shared" si="7"/>
        <v>14343100</v>
      </c>
      <c r="J33" s="79">
        <f t="shared" si="7"/>
        <v>5806325.3499999996</v>
      </c>
      <c r="K33" s="84">
        <f t="shared" ref="K33:K86" si="8">+J33/G33*100</f>
        <v>100.81384981612294</v>
      </c>
      <c r="L33" s="84">
        <f t="shared" ref="L33:L34" si="9">J33/I33*100</f>
        <v>40.481662611290439</v>
      </c>
    </row>
    <row r="34" spans="1:12" x14ac:dyDescent="0.25">
      <c r="A34" s="96"/>
      <c r="B34" s="6"/>
      <c r="C34" s="6">
        <v>31</v>
      </c>
      <c r="D34" s="6"/>
      <c r="E34" s="6"/>
      <c r="F34" s="6" t="s">
        <v>5</v>
      </c>
      <c r="G34" s="79">
        <f>+G35+G39+G41</f>
        <v>3561546.67</v>
      </c>
      <c r="H34" s="73">
        <v>8513800</v>
      </c>
      <c r="I34" s="73">
        <v>8513800</v>
      </c>
      <c r="J34" s="79">
        <f>+J35+J39+J41</f>
        <v>3787584.9</v>
      </c>
      <c r="K34" s="84">
        <f t="shared" si="8"/>
        <v>106.34663113933027</v>
      </c>
      <c r="L34" s="84">
        <f t="shared" si="9"/>
        <v>44.487595433296526</v>
      </c>
    </row>
    <row r="35" spans="1:12" x14ac:dyDescent="0.25">
      <c r="A35" s="96"/>
      <c r="B35" s="7"/>
      <c r="C35" s="15"/>
      <c r="D35" s="15">
        <v>311</v>
      </c>
      <c r="E35" s="15"/>
      <c r="F35" s="15" t="s">
        <v>35</v>
      </c>
      <c r="G35" s="79">
        <f>SUM(G36:G38)</f>
        <v>2611734.7799999998</v>
      </c>
      <c r="H35" s="73"/>
      <c r="I35" s="73"/>
      <c r="J35" s="79">
        <f>SUM(J36:J38)</f>
        <v>2794102.94</v>
      </c>
      <c r="K35" s="84">
        <f t="shared" si="8"/>
        <v>106.98264469258245</v>
      </c>
      <c r="L35" s="74"/>
    </row>
    <row r="36" spans="1:12" x14ac:dyDescent="0.25">
      <c r="A36" s="96"/>
      <c r="B36" s="7"/>
      <c r="C36" s="7"/>
      <c r="D36" s="7"/>
      <c r="E36" s="7">
        <v>3111</v>
      </c>
      <c r="F36" s="7" t="s">
        <v>36</v>
      </c>
      <c r="G36" s="81">
        <v>2587211.2599999998</v>
      </c>
      <c r="H36" s="4"/>
      <c r="I36" s="4"/>
      <c r="J36" s="83">
        <v>2773798.29</v>
      </c>
      <c r="K36" s="85">
        <f t="shared" si="8"/>
        <v>107.21189772496584</v>
      </c>
      <c r="L36" s="24"/>
    </row>
    <row r="37" spans="1:12" x14ac:dyDescent="0.25">
      <c r="A37" s="96"/>
      <c r="B37" s="7"/>
      <c r="C37" s="7"/>
      <c r="D37" s="7"/>
      <c r="E37" s="7">
        <v>3112</v>
      </c>
      <c r="F37" s="7" t="s">
        <v>82</v>
      </c>
      <c r="G37" s="81">
        <v>20070.419999999998</v>
      </c>
      <c r="H37" s="4"/>
      <c r="I37" s="4"/>
      <c r="J37" s="83">
        <v>16980.63</v>
      </c>
      <c r="K37" s="85">
        <f t="shared" si="8"/>
        <v>84.605254897505901</v>
      </c>
      <c r="L37" s="24"/>
    </row>
    <row r="38" spans="1:12" x14ac:dyDescent="0.25">
      <c r="A38" s="96"/>
      <c r="B38" s="7"/>
      <c r="C38" s="7"/>
      <c r="D38" s="7"/>
      <c r="E38" s="7">
        <v>3113</v>
      </c>
      <c r="F38" s="7" t="s">
        <v>83</v>
      </c>
      <c r="G38" s="81">
        <v>4453.1000000000004</v>
      </c>
      <c r="H38" s="4"/>
      <c r="I38" s="4"/>
      <c r="J38" s="83">
        <v>3324.02</v>
      </c>
      <c r="K38" s="85">
        <f t="shared" si="8"/>
        <v>74.645078709213792</v>
      </c>
      <c r="L38" s="24"/>
    </row>
    <row r="39" spans="1:12" x14ac:dyDescent="0.25">
      <c r="A39" s="96"/>
      <c r="B39" s="7"/>
      <c r="C39" s="15"/>
      <c r="D39" s="15">
        <v>312</v>
      </c>
      <c r="E39" s="15"/>
      <c r="F39" s="15" t="s">
        <v>84</v>
      </c>
      <c r="G39" s="79">
        <f>+G40</f>
        <v>514721.66</v>
      </c>
      <c r="H39" s="73"/>
      <c r="I39" s="73"/>
      <c r="J39" s="87">
        <f>+J40</f>
        <v>527992.31000000006</v>
      </c>
      <c r="K39" s="84">
        <f t="shared" si="8"/>
        <v>102.57821868230688</v>
      </c>
      <c r="L39" s="74"/>
    </row>
    <row r="40" spans="1:12" x14ac:dyDescent="0.25">
      <c r="A40" s="96"/>
      <c r="B40" s="7"/>
      <c r="C40" s="7"/>
      <c r="D40" s="7"/>
      <c r="E40" s="7">
        <v>3121</v>
      </c>
      <c r="F40" s="7" t="s">
        <v>84</v>
      </c>
      <c r="G40" s="81">
        <v>514721.66</v>
      </c>
      <c r="H40" s="4"/>
      <c r="I40" s="4"/>
      <c r="J40" s="83">
        <v>527992.31000000006</v>
      </c>
      <c r="K40" s="85">
        <f t="shared" si="8"/>
        <v>102.57821868230688</v>
      </c>
      <c r="L40" s="24"/>
    </row>
    <row r="41" spans="1:12" x14ac:dyDescent="0.25">
      <c r="A41" s="96"/>
      <c r="B41" s="7"/>
      <c r="C41" s="15"/>
      <c r="D41" s="15">
        <v>313</v>
      </c>
      <c r="E41" s="15"/>
      <c r="F41" s="15" t="s">
        <v>85</v>
      </c>
      <c r="G41" s="79">
        <f>+G42</f>
        <v>435090.23</v>
      </c>
      <c r="H41" s="73"/>
      <c r="I41" s="73"/>
      <c r="J41" s="87">
        <f>+J42</f>
        <v>465489.65</v>
      </c>
      <c r="K41" s="84">
        <f t="shared" si="8"/>
        <v>106.98692314925114</v>
      </c>
      <c r="L41" s="74"/>
    </row>
    <row r="42" spans="1:12" x14ac:dyDescent="0.25">
      <c r="A42" s="96"/>
      <c r="B42" s="7"/>
      <c r="C42" s="7"/>
      <c r="D42" s="7"/>
      <c r="E42" s="7">
        <v>3132</v>
      </c>
      <c r="F42" s="7" t="s">
        <v>86</v>
      </c>
      <c r="G42" s="81">
        <v>435090.23</v>
      </c>
      <c r="H42" s="4"/>
      <c r="I42" s="4"/>
      <c r="J42" s="83">
        <v>465489.65</v>
      </c>
      <c r="K42" s="85">
        <f t="shared" si="8"/>
        <v>106.98692314925114</v>
      </c>
      <c r="L42" s="24"/>
    </row>
    <row r="43" spans="1:12" x14ac:dyDescent="0.25">
      <c r="A43" s="96"/>
      <c r="B43" s="7"/>
      <c r="C43" s="15">
        <v>32</v>
      </c>
      <c r="D43" s="75"/>
      <c r="E43" s="75"/>
      <c r="F43" s="15" t="s">
        <v>14</v>
      </c>
      <c r="G43" s="79">
        <f>+G44+G49+G55+G65</f>
        <v>2195262.7800000003</v>
      </c>
      <c r="H43" s="73">
        <v>5805900</v>
      </c>
      <c r="I43" s="73">
        <v>5805900</v>
      </c>
      <c r="J43" s="79">
        <f>+J44+J49+J55+J65</f>
        <v>2016251.2699999998</v>
      </c>
      <c r="K43" s="84">
        <f t="shared" si="8"/>
        <v>91.845554362289121</v>
      </c>
      <c r="L43" s="84">
        <f>J43/I43*100</f>
        <v>34.727626552300244</v>
      </c>
    </row>
    <row r="44" spans="1:12" x14ac:dyDescent="0.25">
      <c r="A44" s="96"/>
      <c r="B44" s="7"/>
      <c r="C44" s="15"/>
      <c r="D44" s="15">
        <v>321</v>
      </c>
      <c r="E44" s="15"/>
      <c r="F44" s="15" t="s">
        <v>37</v>
      </c>
      <c r="G44" s="79">
        <f>SUM(G45:G48)</f>
        <v>325848.64</v>
      </c>
      <c r="H44" s="73"/>
      <c r="I44" s="73"/>
      <c r="J44" s="79">
        <f>SUM(J45:J48)</f>
        <v>303056.59999999998</v>
      </c>
      <c r="K44" s="84">
        <f t="shared" si="8"/>
        <v>93.00532910003858</v>
      </c>
      <c r="L44" s="74"/>
    </row>
    <row r="45" spans="1:12" x14ac:dyDescent="0.25">
      <c r="A45" s="96"/>
      <c r="B45" s="7"/>
      <c r="C45" s="7"/>
      <c r="D45" s="7"/>
      <c r="E45" s="7">
        <v>3211</v>
      </c>
      <c r="F45" s="7" t="s">
        <v>38</v>
      </c>
      <c r="G45" s="81">
        <v>177753.62</v>
      </c>
      <c r="H45" s="4"/>
      <c r="I45" s="4"/>
      <c r="J45" s="83">
        <v>187243.42</v>
      </c>
      <c r="K45" s="85">
        <f t="shared" si="8"/>
        <v>105.33873796775562</v>
      </c>
      <c r="L45" s="24"/>
    </row>
    <row r="46" spans="1:12" ht="25.5" x14ac:dyDescent="0.25">
      <c r="A46" s="96"/>
      <c r="B46" s="7"/>
      <c r="C46" s="7"/>
      <c r="D46" s="7"/>
      <c r="E46" s="7">
        <v>3212</v>
      </c>
      <c r="F46" s="21" t="s">
        <v>87</v>
      </c>
      <c r="G46" s="81">
        <v>76859.399999999994</v>
      </c>
      <c r="H46" s="4"/>
      <c r="I46" s="4"/>
      <c r="J46" s="83">
        <v>78656.95</v>
      </c>
      <c r="K46" s="85">
        <f t="shared" si="8"/>
        <v>102.33875101809278</v>
      </c>
      <c r="L46" s="24"/>
    </row>
    <row r="47" spans="1:12" x14ac:dyDescent="0.25">
      <c r="A47" s="96"/>
      <c r="B47" s="7"/>
      <c r="C47" s="7"/>
      <c r="D47" s="7"/>
      <c r="E47" s="7">
        <v>3213</v>
      </c>
      <c r="F47" s="7" t="s">
        <v>88</v>
      </c>
      <c r="G47" s="81">
        <v>71235.62</v>
      </c>
      <c r="H47" s="4"/>
      <c r="I47" s="4"/>
      <c r="J47" s="83">
        <v>36382.230000000003</v>
      </c>
      <c r="K47" s="85">
        <f t="shared" si="8"/>
        <v>51.073086750701414</v>
      </c>
      <c r="L47" s="24"/>
    </row>
    <row r="48" spans="1:12" x14ac:dyDescent="0.25">
      <c r="A48" s="96"/>
      <c r="B48" s="7"/>
      <c r="C48" s="7"/>
      <c r="D48" s="7"/>
      <c r="E48" s="7">
        <v>3214</v>
      </c>
      <c r="F48" s="7" t="s">
        <v>89</v>
      </c>
      <c r="G48" s="81">
        <v>0</v>
      </c>
      <c r="H48" s="4"/>
      <c r="I48" s="4"/>
      <c r="J48" s="83">
        <v>774</v>
      </c>
      <c r="K48" s="85"/>
      <c r="L48" s="24"/>
    </row>
    <row r="49" spans="1:12" x14ac:dyDescent="0.25">
      <c r="A49" s="96"/>
      <c r="B49" s="7"/>
      <c r="C49" s="15"/>
      <c r="D49" s="15">
        <v>322</v>
      </c>
      <c r="E49" s="15"/>
      <c r="F49" s="15" t="s">
        <v>90</v>
      </c>
      <c r="G49" s="79">
        <f>SUM(G50:G54)</f>
        <v>235344.18</v>
      </c>
      <c r="H49" s="73"/>
      <c r="I49" s="73"/>
      <c r="J49" s="79">
        <f>SUM(J50:J54)</f>
        <v>197009.40999999997</v>
      </c>
      <c r="K49" s="84">
        <f t="shared" si="8"/>
        <v>83.711188438991769</v>
      </c>
      <c r="L49" s="74"/>
    </row>
    <row r="50" spans="1:12" x14ac:dyDescent="0.25">
      <c r="A50" s="96"/>
      <c r="B50" s="7"/>
      <c r="C50" s="7"/>
      <c r="D50" s="7"/>
      <c r="E50" s="7">
        <v>3221</v>
      </c>
      <c r="F50" s="7" t="s">
        <v>91</v>
      </c>
      <c r="G50" s="81">
        <v>33351.379999999997</v>
      </c>
      <c r="H50" s="4"/>
      <c r="I50" s="4"/>
      <c r="J50" s="83">
        <v>20086.740000000002</v>
      </c>
      <c r="K50" s="85">
        <f t="shared" si="8"/>
        <v>60.227612770446093</v>
      </c>
      <c r="L50" s="24"/>
    </row>
    <row r="51" spans="1:12" x14ac:dyDescent="0.25">
      <c r="A51" s="96"/>
      <c r="B51" s="7"/>
      <c r="C51" s="7"/>
      <c r="D51" s="7"/>
      <c r="E51" s="7">
        <v>3223</v>
      </c>
      <c r="F51" s="7" t="s">
        <v>92</v>
      </c>
      <c r="G51" s="81">
        <v>199474.15</v>
      </c>
      <c r="H51" s="4"/>
      <c r="I51" s="4"/>
      <c r="J51" s="83">
        <v>175524.59</v>
      </c>
      <c r="K51" s="85">
        <f t="shared" si="8"/>
        <v>87.993652310336955</v>
      </c>
      <c r="L51" s="24"/>
    </row>
    <row r="52" spans="1:12" ht="25.5" x14ac:dyDescent="0.25">
      <c r="A52" s="96"/>
      <c r="B52" s="7"/>
      <c r="C52" s="7"/>
      <c r="D52" s="7"/>
      <c r="E52" s="7">
        <v>3224</v>
      </c>
      <c r="F52" s="21" t="s">
        <v>132</v>
      </c>
      <c r="G52" s="81">
        <v>389.65</v>
      </c>
      <c r="H52" s="4"/>
      <c r="I52" s="4"/>
      <c r="J52" s="83">
        <v>218.08</v>
      </c>
      <c r="K52" s="85">
        <f t="shared" si="8"/>
        <v>55.968176568715521</v>
      </c>
      <c r="L52" s="24"/>
    </row>
    <row r="53" spans="1:12" x14ac:dyDescent="0.25">
      <c r="A53" s="96"/>
      <c r="B53" s="7"/>
      <c r="C53" s="7"/>
      <c r="D53" s="7"/>
      <c r="E53" s="7">
        <v>3225</v>
      </c>
      <c r="F53" s="7" t="s">
        <v>93</v>
      </c>
      <c r="G53" s="81">
        <v>832.5</v>
      </c>
      <c r="H53" s="4"/>
      <c r="I53" s="4"/>
      <c r="J53" s="83">
        <v>1180</v>
      </c>
      <c r="K53" s="85">
        <f t="shared" si="8"/>
        <v>141.74174174174175</v>
      </c>
      <c r="L53" s="24"/>
    </row>
    <row r="54" spans="1:12" x14ac:dyDescent="0.25">
      <c r="A54" s="96"/>
      <c r="B54" s="7"/>
      <c r="C54" s="7"/>
      <c r="D54" s="7"/>
      <c r="E54" s="7">
        <v>3227</v>
      </c>
      <c r="F54" s="7" t="s">
        <v>94</v>
      </c>
      <c r="G54" s="81">
        <v>1296.5</v>
      </c>
      <c r="H54" s="4"/>
      <c r="I54" s="4"/>
      <c r="J54" s="83">
        <v>0</v>
      </c>
      <c r="K54" s="85"/>
      <c r="L54" s="24"/>
    </row>
    <row r="55" spans="1:12" x14ac:dyDescent="0.25">
      <c r="A55" s="96"/>
      <c r="B55" s="7"/>
      <c r="C55" s="15"/>
      <c r="D55" s="15">
        <v>323</v>
      </c>
      <c r="E55" s="15"/>
      <c r="F55" s="15" t="s">
        <v>104</v>
      </c>
      <c r="G55" s="79">
        <f>SUM(G56:G64)</f>
        <v>1521804.96</v>
      </c>
      <c r="H55" s="73"/>
      <c r="I55" s="73"/>
      <c r="J55" s="79">
        <f>SUM(J56:J64)</f>
        <v>1358178.0899999999</v>
      </c>
      <c r="K55" s="84">
        <f t="shared" si="8"/>
        <v>89.24784224648603</v>
      </c>
      <c r="L55" s="74"/>
    </row>
    <row r="56" spans="1:12" x14ac:dyDescent="0.25">
      <c r="A56" s="96"/>
      <c r="B56" s="7"/>
      <c r="C56" s="7"/>
      <c r="D56" s="7"/>
      <c r="E56" s="7">
        <v>3231</v>
      </c>
      <c r="F56" s="7" t="s">
        <v>95</v>
      </c>
      <c r="G56" s="81">
        <v>47126.13</v>
      </c>
      <c r="H56" s="4"/>
      <c r="I56" s="4"/>
      <c r="J56" s="83">
        <v>54829.91</v>
      </c>
      <c r="K56" s="85">
        <f t="shared" si="8"/>
        <v>116.34715178182466</v>
      </c>
      <c r="L56" s="24"/>
    </row>
    <row r="57" spans="1:12" x14ac:dyDescent="0.25">
      <c r="A57" s="96"/>
      <c r="B57" s="7"/>
      <c r="C57" s="7"/>
      <c r="D57" s="7"/>
      <c r="E57" s="7">
        <v>3232</v>
      </c>
      <c r="F57" s="7" t="s">
        <v>96</v>
      </c>
      <c r="G57" s="81">
        <v>145930.76</v>
      </c>
      <c r="H57" s="4"/>
      <c r="I57" s="4"/>
      <c r="J57" s="83">
        <v>134218.84</v>
      </c>
      <c r="K57" s="85">
        <f t="shared" si="8"/>
        <v>91.974330840187491</v>
      </c>
      <c r="L57" s="24"/>
    </row>
    <row r="58" spans="1:12" x14ac:dyDescent="0.25">
      <c r="A58" s="96"/>
      <c r="B58" s="7"/>
      <c r="C58" s="7"/>
      <c r="D58" s="7"/>
      <c r="E58" s="7">
        <v>3233</v>
      </c>
      <c r="F58" s="7" t="s">
        <v>97</v>
      </c>
      <c r="G58" s="81">
        <v>29567.39</v>
      </c>
      <c r="H58" s="4"/>
      <c r="I58" s="4"/>
      <c r="J58" s="83">
        <v>56936.89</v>
      </c>
      <c r="K58" s="95">
        <f t="shared" si="8"/>
        <v>192.56650654657039</v>
      </c>
      <c r="L58" s="24"/>
    </row>
    <row r="59" spans="1:12" x14ac:dyDescent="0.25">
      <c r="A59" s="96"/>
      <c r="B59" s="7"/>
      <c r="C59" s="7"/>
      <c r="D59" s="7"/>
      <c r="E59" s="7">
        <v>3234</v>
      </c>
      <c r="F59" s="7" t="s">
        <v>98</v>
      </c>
      <c r="G59" s="81">
        <v>30195.14</v>
      </c>
      <c r="H59" s="4"/>
      <c r="I59" s="4"/>
      <c r="J59" s="83">
        <v>27540.09</v>
      </c>
      <c r="K59" s="85">
        <f t="shared" si="8"/>
        <v>91.207028680774457</v>
      </c>
      <c r="L59" s="24"/>
    </row>
    <row r="60" spans="1:12" x14ac:dyDescent="0.25">
      <c r="A60" s="96"/>
      <c r="B60" s="7"/>
      <c r="C60" s="7"/>
      <c r="D60" s="7"/>
      <c r="E60" s="7">
        <v>3235</v>
      </c>
      <c r="F60" s="7" t="s">
        <v>99</v>
      </c>
      <c r="G60" s="81">
        <v>560754.53</v>
      </c>
      <c r="H60" s="4"/>
      <c r="I60" s="4"/>
      <c r="J60" s="83">
        <v>563592.57999999996</v>
      </c>
      <c r="K60" s="85">
        <f t="shared" si="8"/>
        <v>100.50611271923206</v>
      </c>
      <c r="L60" s="24"/>
    </row>
    <row r="61" spans="1:12" x14ac:dyDescent="0.25">
      <c r="A61" s="96"/>
      <c r="B61" s="7"/>
      <c r="C61" s="7"/>
      <c r="D61" s="7"/>
      <c r="E61" s="7">
        <v>3236</v>
      </c>
      <c r="F61" s="7" t="s">
        <v>100</v>
      </c>
      <c r="G61" s="81">
        <v>14696.02</v>
      </c>
      <c r="H61" s="4"/>
      <c r="I61" s="4"/>
      <c r="J61" s="83">
        <v>24775.37</v>
      </c>
      <c r="K61" s="95">
        <f t="shared" si="8"/>
        <v>168.58557623084346</v>
      </c>
      <c r="L61" s="24"/>
    </row>
    <row r="62" spans="1:12" x14ac:dyDescent="0.25">
      <c r="A62" s="96"/>
      <c r="B62" s="7"/>
      <c r="C62" s="7"/>
      <c r="D62" s="7"/>
      <c r="E62" s="7">
        <v>3237</v>
      </c>
      <c r="F62" s="7" t="s">
        <v>101</v>
      </c>
      <c r="G62" s="81">
        <v>295503.78999999998</v>
      </c>
      <c r="H62" s="4"/>
      <c r="I62" s="4"/>
      <c r="J62" s="83">
        <v>104636.96</v>
      </c>
      <c r="K62" s="85">
        <f t="shared" si="8"/>
        <v>35.40968459321622</v>
      </c>
      <c r="L62" s="24"/>
    </row>
    <row r="63" spans="1:12" x14ac:dyDescent="0.25">
      <c r="A63" s="96"/>
      <c r="B63" s="7"/>
      <c r="C63" s="7"/>
      <c r="D63" s="7"/>
      <c r="E63" s="7">
        <v>3238</v>
      </c>
      <c r="F63" s="7" t="s">
        <v>102</v>
      </c>
      <c r="G63" s="81">
        <v>270105.07</v>
      </c>
      <c r="H63" s="4"/>
      <c r="I63" s="4"/>
      <c r="J63" s="83">
        <v>255250.06</v>
      </c>
      <c r="K63" s="85">
        <f t="shared" si="8"/>
        <v>94.500284648488815</v>
      </c>
      <c r="L63" s="24"/>
    </row>
    <row r="64" spans="1:12" x14ac:dyDescent="0.25">
      <c r="A64" s="96"/>
      <c r="B64" s="7"/>
      <c r="C64" s="7"/>
      <c r="D64" s="7"/>
      <c r="E64" s="7">
        <v>3239</v>
      </c>
      <c r="F64" s="7" t="s">
        <v>103</v>
      </c>
      <c r="G64" s="81">
        <v>127926.13</v>
      </c>
      <c r="H64" s="4"/>
      <c r="I64" s="4"/>
      <c r="J64" s="83">
        <v>136397.39000000001</v>
      </c>
      <c r="K64" s="85">
        <f t="shared" si="8"/>
        <v>106.62199348952399</v>
      </c>
      <c r="L64" s="24"/>
    </row>
    <row r="65" spans="1:12" x14ac:dyDescent="0.25">
      <c r="A65" s="96"/>
      <c r="B65" s="7"/>
      <c r="C65" s="15"/>
      <c r="D65" s="15">
        <v>329</v>
      </c>
      <c r="E65" s="15"/>
      <c r="F65" s="15" t="s">
        <v>105</v>
      </c>
      <c r="G65" s="79">
        <f>SUM(G66:G72)</f>
        <v>112265.00000000003</v>
      </c>
      <c r="H65" s="73"/>
      <c r="I65" s="73"/>
      <c r="J65" s="79">
        <f>SUM(J66:J72)</f>
        <v>158007.17000000001</v>
      </c>
      <c r="K65" s="84">
        <f t="shared" si="8"/>
        <v>140.74481806440119</v>
      </c>
      <c r="L65" s="74"/>
    </row>
    <row r="66" spans="1:12" ht="25.5" x14ac:dyDescent="0.25">
      <c r="A66" s="96"/>
      <c r="B66" s="7"/>
      <c r="C66" s="7"/>
      <c r="D66" s="7"/>
      <c r="E66" s="7">
        <v>3291</v>
      </c>
      <c r="F66" s="21" t="s">
        <v>131</v>
      </c>
      <c r="G66" s="81">
        <v>741.6</v>
      </c>
      <c r="H66" s="4"/>
      <c r="I66" s="4"/>
      <c r="J66" s="83">
        <v>437.29</v>
      </c>
      <c r="K66" s="85">
        <f t="shared" si="8"/>
        <v>58.965749730312837</v>
      </c>
      <c r="L66" s="24"/>
    </row>
    <row r="67" spans="1:12" x14ac:dyDescent="0.25">
      <c r="A67" s="96"/>
      <c r="B67" s="7"/>
      <c r="C67" s="7"/>
      <c r="D67" s="7"/>
      <c r="E67" s="7">
        <v>3292</v>
      </c>
      <c r="F67" s="7" t="s">
        <v>106</v>
      </c>
      <c r="G67" s="81">
        <v>66087.820000000007</v>
      </c>
      <c r="H67" s="4"/>
      <c r="I67" s="4"/>
      <c r="J67" s="83">
        <v>111456.13</v>
      </c>
      <c r="K67" s="95">
        <f t="shared" si="8"/>
        <v>168.64851950026494</v>
      </c>
      <c r="L67" s="24"/>
    </row>
    <row r="68" spans="1:12" x14ac:dyDescent="0.25">
      <c r="A68" s="96"/>
      <c r="B68" s="7"/>
      <c r="C68" s="7"/>
      <c r="D68" s="7"/>
      <c r="E68" s="7">
        <v>3293</v>
      </c>
      <c r="F68" s="7" t="s">
        <v>107</v>
      </c>
      <c r="G68" s="81">
        <v>17058.52</v>
      </c>
      <c r="H68" s="4"/>
      <c r="I68" s="4"/>
      <c r="J68" s="83">
        <v>22091.56</v>
      </c>
      <c r="K68" s="85">
        <f t="shared" si="8"/>
        <v>129.50455256376284</v>
      </c>
      <c r="L68" s="24"/>
    </row>
    <row r="69" spans="1:12" x14ac:dyDescent="0.25">
      <c r="A69" s="96"/>
      <c r="B69" s="7"/>
      <c r="C69" s="7"/>
      <c r="D69" s="7"/>
      <c r="E69" s="7">
        <v>3294</v>
      </c>
      <c r="F69" s="7" t="s">
        <v>108</v>
      </c>
      <c r="G69" s="81">
        <v>17040.240000000002</v>
      </c>
      <c r="H69" s="4"/>
      <c r="I69" s="4"/>
      <c r="J69" s="83">
        <v>17281.16</v>
      </c>
      <c r="K69" s="85">
        <f t="shared" si="8"/>
        <v>101.4138298521617</v>
      </c>
      <c r="L69" s="24"/>
    </row>
    <row r="70" spans="1:12" x14ac:dyDescent="0.25">
      <c r="A70" s="96"/>
      <c r="B70" s="7"/>
      <c r="C70" s="7"/>
      <c r="D70" s="7"/>
      <c r="E70" s="7">
        <v>3295</v>
      </c>
      <c r="F70" s="7" t="s">
        <v>109</v>
      </c>
      <c r="G70" s="81">
        <v>3920.24</v>
      </c>
      <c r="H70" s="4"/>
      <c r="I70" s="4"/>
      <c r="J70" s="83">
        <v>6561.03</v>
      </c>
      <c r="K70" s="85">
        <f t="shared" si="8"/>
        <v>167.36296757341387</v>
      </c>
      <c r="L70" s="24"/>
    </row>
    <row r="71" spans="1:12" x14ac:dyDescent="0.25">
      <c r="A71" s="96"/>
      <c r="B71" s="7"/>
      <c r="C71" s="7"/>
      <c r="D71" s="7"/>
      <c r="E71" s="7">
        <v>3296</v>
      </c>
      <c r="F71" s="7" t="s">
        <v>110</v>
      </c>
      <c r="G71" s="81">
        <v>7069.14</v>
      </c>
      <c r="H71" s="4"/>
      <c r="I71" s="4"/>
      <c r="J71" s="83">
        <v>0</v>
      </c>
      <c r="K71" s="85"/>
      <c r="L71" s="24"/>
    </row>
    <row r="72" spans="1:12" x14ac:dyDescent="0.25">
      <c r="A72" s="96"/>
      <c r="B72" s="7"/>
      <c r="C72" s="7"/>
      <c r="D72" s="7"/>
      <c r="E72" s="7">
        <v>3299</v>
      </c>
      <c r="F72" s="7" t="s">
        <v>105</v>
      </c>
      <c r="G72" s="81">
        <v>347.44</v>
      </c>
      <c r="H72" s="4"/>
      <c r="I72" s="4"/>
      <c r="J72" s="83">
        <v>180</v>
      </c>
      <c r="K72" s="85">
        <f t="shared" si="8"/>
        <v>51.807506332028552</v>
      </c>
      <c r="L72" s="24"/>
    </row>
    <row r="73" spans="1:12" x14ac:dyDescent="0.25">
      <c r="A73" s="96"/>
      <c r="B73" s="7"/>
      <c r="C73" s="15">
        <v>34</v>
      </c>
      <c r="D73" s="15"/>
      <c r="E73" s="15"/>
      <c r="F73" s="15" t="s">
        <v>111</v>
      </c>
      <c r="G73" s="79">
        <f>+G74</f>
        <v>2642.61</v>
      </c>
      <c r="H73" s="73">
        <v>15400</v>
      </c>
      <c r="I73" s="73">
        <v>15400</v>
      </c>
      <c r="J73" s="79">
        <f>+J74</f>
        <v>2489.1799999999998</v>
      </c>
      <c r="K73" s="84">
        <f t="shared" si="8"/>
        <v>94.193997600856719</v>
      </c>
      <c r="L73" s="84">
        <f>J73/I73*100</f>
        <v>16.163506493506492</v>
      </c>
    </row>
    <row r="74" spans="1:12" x14ac:dyDescent="0.25">
      <c r="A74" s="96"/>
      <c r="B74" s="7"/>
      <c r="C74" s="15"/>
      <c r="D74" s="15">
        <v>343</v>
      </c>
      <c r="E74" s="15"/>
      <c r="F74" s="15" t="s">
        <v>112</v>
      </c>
      <c r="G74" s="79">
        <f>+G75+G76+G77</f>
        <v>2642.61</v>
      </c>
      <c r="H74" s="73"/>
      <c r="I74" s="73"/>
      <c r="J74" s="79">
        <f>+J75+J76+J77</f>
        <v>2489.1799999999998</v>
      </c>
      <c r="K74" s="84">
        <f t="shared" si="8"/>
        <v>94.193997600856719</v>
      </c>
      <c r="L74" s="74"/>
    </row>
    <row r="75" spans="1:12" x14ac:dyDescent="0.25">
      <c r="A75" s="96"/>
      <c r="B75" s="7"/>
      <c r="C75" s="7"/>
      <c r="D75" s="7"/>
      <c r="E75" s="7">
        <v>3431</v>
      </c>
      <c r="F75" s="7" t="s">
        <v>113</v>
      </c>
      <c r="G75" s="81">
        <v>2584.9499999999998</v>
      </c>
      <c r="H75" s="4"/>
      <c r="I75" s="4"/>
      <c r="J75" s="83">
        <v>2406.9499999999998</v>
      </c>
      <c r="K75" s="85">
        <f t="shared" si="8"/>
        <v>93.113986730884548</v>
      </c>
      <c r="L75" s="24"/>
    </row>
    <row r="76" spans="1:12" ht="25.5" x14ac:dyDescent="0.25">
      <c r="A76" s="96"/>
      <c r="B76" s="7"/>
      <c r="C76" s="7"/>
      <c r="D76" s="7"/>
      <c r="E76" s="7">
        <v>3432</v>
      </c>
      <c r="F76" s="21" t="s">
        <v>114</v>
      </c>
      <c r="G76" s="81">
        <v>27.8</v>
      </c>
      <c r="H76" s="4"/>
      <c r="I76" s="4"/>
      <c r="J76" s="83">
        <v>82.23</v>
      </c>
      <c r="K76" s="85">
        <f t="shared" si="8"/>
        <v>295.79136690647482</v>
      </c>
      <c r="L76" s="24"/>
    </row>
    <row r="77" spans="1:12" x14ac:dyDescent="0.25">
      <c r="A77" s="96"/>
      <c r="B77" s="7"/>
      <c r="C77" s="7"/>
      <c r="D77" s="7"/>
      <c r="E77" s="7">
        <v>3433</v>
      </c>
      <c r="F77" s="7" t="s">
        <v>115</v>
      </c>
      <c r="G77" s="81">
        <v>29.86</v>
      </c>
      <c r="H77" s="4"/>
      <c r="I77" s="4"/>
      <c r="J77" s="83">
        <v>0</v>
      </c>
      <c r="K77" s="85"/>
      <c r="L77" s="24"/>
    </row>
    <row r="78" spans="1:12" x14ac:dyDescent="0.25">
      <c r="A78" s="96"/>
      <c r="B78" s="7"/>
      <c r="C78" s="15">
        <v>38</v>
      </c>
      <c r="D78" s="15"/>
      <c r="E78" s="15"/>
      <c r="F78" s="15" t="s">
        <v>116</v>
      </c>
      <c r="G78" s="79">
        <v>0</v>
      </c>
      <c r="H78" s="73">
        <v>8000</v>
      </c>
      <c r="I78" s="73">
        <v>8000</v>
      </c>
      <c r="J78" s="79">
        <v>0</v>
      </c>
      <c r="K78" s="84"/>
      <c r="L78" s="84"/>
    </row>
    <row r="79" spans="1:12" x14ac:dyDescent="0.25">
      <c r="A79" s="96"/>
      <c r="B79" s="9">
        <v>4</v>
      </c>
      <c r="C79" s="10"/>
      <c r="D79" s="10"/>
      <c r="E79" s="10"/>
      <c r="F79" s="13" t="s">
        <v>6</v>
      </c>
      <c r="G79" s="79">
        <f>+G80+G81+G93</f>
        <v>563265.67999999993</v>
      </c>
      <c r="H79" s="73">
        <f>+H80+H81+H93</f>
        <v>1771600</v>
      </c>
      <c r="I79" s="73">
        <f>+I80+I81+I93</f>
        <v>1771600</v>
      </c>
      <c r="J79" s="79">
        <f>+J80+J81+J93</f>
        <v>158009.79</v>
      </c>
      <c r="K79" s="84">
        <f t="shared" si="8"/>
        <v>28.052444097073341</v>
      </c>
      <c r="L79" s="84">
        <f>J79/I79*100</f>
        <v>8.9190443666741928</v>
      </c>
    </row>
    <row r="80" spans="1:12" ht="25.5" x14ac:dyDescent="0.25">
      <c r="A80" s="96"/>
      <c r="B80" s="11"/>
      <c r="C80" s="6">
        <v>41</v>
      </c>
      <c r="D80" s="6"/>
      <c r="E80" s="6"/>
      <c r="F80" s="13" t="s">
        <v>7</v>
      </c>
      <c r="G80" s="79">
        <v>0</v>
      </c>
      <c r="H80" s="73">
        <v>101800</v>
      </c>
      <c r="I80" s="86">
        <v>101800</v>
      </c>
      <c r="J80" s="79">
        <v>0</v>
      </c>
      <c r="K80" s="84" t="str">
        <f>IFERROR(+J80/G80*100," ")</f>
        <v xml:space="preserve"> </v>
      </c>
      <c r="L80" s="84"/>
    </row>
    <row r="81" spans="1:12" ht="25.5" customHeight="1" x14ac:dyDescent="0.25">
      <c r="A81" s="96"/>
      <c r="B81" s="11"/>
      <c r="C81" s="6">
        <v>42</v>
      </c>
      <c r="D81" s="6"/>
      <c r="E81" s="6"/>
      <c r="F81" s="13" t="s">
        <v>117</v>
      </c>
      <c r="G81" s="79">
        <f>+G82+G84+G89+G91</f>
        <v>495365.20999999996</v>
      </c>
      <c r="H81" s="73">
        <v>1233400</v>
      </c>
      <c r="I81" s="86">
        <v>1233400</v>
      </c>
      <c r="J81" s="79">
        <f>+J82+J84+J89+J91</f>
        <v>128429.06</v>
      </c>
      <c r="K81" s="84">
        <f t="shared" si="8"/>
        <v>25.92613639540815</v>
      </c>
      <c r="L81" s="84">
        <f>J81/I81*100</f>
        <v>10.412604183557645</v>
      </c>
    </row>
    <row r="82" spans="1:12" x14ac:dyDescent="0.25">
      <c r="A82" s="96"/>
      <c r="B82" s="11"/>
      <c r="C82" s="6"/>
      <c r="D82" s="6">
        <v>421</v>
      </c>
      <c r="E82" s="6"/>
      <c r="F82" s="13" t="s">
        <v>118</v>
      </c>
      <c r="G82" s="79">
        <f>+G83</f>
        <v>11084.21</v>
      </c>
      <c r="H82" s="73"/>
      <c r="I82" s="86"/>
      <c r="J82" s="79">
        <f>+J83</f>
        <v>0</v>
      </c>
      <c r="K82" s="84"/>
      <c r="L82" s="74"/>
    </row>
    <row r="83" spans="1:12" x14ac:dyDescent="0.25">
      <c r="A83" s="96"/>
      <c r="B83" s="11"/>
      <c r="C83" s="11"/>
      <c r="D83" s="11"/>
      <c r="E83" s="11">
        <v>4212</v>
      </c>
      <c r="F83" s="14" t="s">
        <v>119</v>
      </c>
      <c r="G83" s="81">
        <v>11084.21</v>
      </c>
      <c r="H83" s="4"/>
      <c r="I83" s="5"/>
      <c r="J83" s="83">
        <v>0</v>
      </c>
      <c r="K83" s="85"/>
      <c r="L83" s="24"/>
    </row>
    <row r="84" spans="1:12" x14ac:dyDescent="0.25">
      <c r="A84" s="96"/>
      <c r="B84" s="11"/>
      <c r="C84" s="6"/>
      <c r="D84" s="6">
        <v>422</v>
      </c>
      <c r="E84" s="6"/>
      <c r="F84" s="13" t="s">
        <v>120</v>
      </c>
      <c r="G84" s="79">
        <f>SUM(G85:G88)</f>
        <v>391941.57999999996</v>
      </c>
      <c r="H84" s="73"/>
      <c r="I84" s="86"/>
      <c r="J84" s="79">
        <f>SUM(J85:J88)</f>
        <v>89198.58</v>
      </c>
      <c r="K84" s="84">
        <f t="shared" si="8"/>
        <v>22.758131454182536</v>
      </c>
      <c r="L84" s="74"/>
    </row>
    <row r="85" spans="1:12" x14ac:dyDescent="0.25">
      <c r="A85" s="96"/>
      <c r="B85" s="11"/>
      <c r="C85" s="11"/>
      <c r="D85" s="11"/>
      <c r="E85" s="11">
        <v>4221</v>
      </c>
      <c r="F85" s="14" t="s">
        <v>77</v>
      </c>
      <c r="G85" s="81">
        <v>149674.25</v>
      </c>
      <c r="H85" s="4"/>
      <c r="I85" s="5"/>
      <c r="J85" s="83">
        <v>68473.55</v>
      </c>
      <c r="K85" s="85">
        <f t="shared" si="8"/>
        <v>45.748383572992687</v>
      </c>
      <c r="L85" s="24"/>
    </row>
    <row r="86" spans="1:12" x14ac:dyDescent="0.25">
      <c r="A86" s="96"/>
      <c r="B86" s="11"/>
      <c r="C86" s="11"/>
      <c r="D86" s="11"/>
      <c r="E86" s="11">
        <v>4222</v>
      </c>
      <c r="F86" s="14" t="s">
        <v>121</v>
      </c>
      <c r="G86" s="81">
        <v>38365.25</v>
      </c>
      <c r="H86" s="4"/>
      <c r="I86" s="5"/>
      <c r="J86" s="83">
        <v>15206.28</v>
      </c>
      <c r="K86" s="85">
        <f t="shared" si="8"/>
        <v>39.635555613478346</v>
      </c>
      <c r="L86" s="24"/>
    </row>
    <row r="87" spans="1:12" x14ac:dyDescent="0.25">
      <c r="A87" s="96"/>
      <c r="B87" s="11"/>
      <c r="C87" s="11"/>
      <c r="D87" s="11"/>
      <c r="E87" s="11">
        <v>4223</v>
      </c>
      <c r="F87" s="14" t="s">
        <v>122</v>
      </c>
      <c r="G87" s="81">
        <v>0</v>
      </c>
      <c r="H87" s="4"/>
      <c r="I87" s="5"/>
      <c r="J87" s="83">
        <v>5518.75</v>
      </c>
      <c r="K87" s="84" t="str">
        <f>IFERROR(+J87/G87*100," ")</f>
        <v xml:space="preserve"> </v>
      </c>
      <c r="L87" s="24"/>
    </row>
    <row r="88" spans="1:12" x14ac:dyDescent="0.25">
      <c r="A88" s="96"/>
      <c r="B88" s="11"/>
      <c r="C88" s="11"/>
      <c r="D88" s="11"/>
      <c r="E88" s="11">
        <v>4225</v>
      </c>
      <c r="F88" s="14" t="s">
        <v>123</v>
      </c>
      <c r="G88" s="81">
        <v>203902.07999999999</v>
      </c>
      <c r="H88" s="4"/>
      <c r="I88" s="5"/>
      <c r="J88" s="83">
        <v>0</v>
      </c>
      <c r="K88" s="85"/>
      <c r="L88" s="24"/>
    </row>
    <row r="89" spans="1:12" x14ac:dyDescent="0.25">
      <c r="A89" s="96"/>
      <c r="B89" s="11"/>
      <c r="C89" s="6"/>
      <c r="D89" s="6">
        <v>423</v>
      </c>
      <c r="E89" s="6"/>
      <c r="F89" s="13" t="s">
        <v>124</v>
      </c>
      <c r="G89" s="79">
        <f>+G90</f>
        <v>63392.66</v>
      </c>
      <c r="H89" s="73"/>
      <c r="I89" s="86"/>
      <c r="J89" s="87">
        <f>+J90</f>
        <v>0</v>
      </c>
      <c r="K89" s="84"/>
      <c r="L89" s="74"/>
    </row>
    <row r="90" spans="1:12" x14ac:dyDescent="0.25">
      <c r="A90" s="96"/>
      <c r="B90" s="11"/>
      <c r="C90" s="11"/>
      <c r="D90" s="11"/>
      <c r="E90" s="11">
        <v>4231</v>
      </c>
      <c r="F90" s="14" t="s">
        <v>78</v>
      </c>
      <c r="G90" s="81">
        <v>63392.66</v>
      </c>
      <c r="H90" s="4"/>
      <c r="I90" s="5"/>
      <c r="J90" s="83">
        <v>0</v>
      </c>
      <c r="K90" s="85"/>
      <c r="L90" s="24"/>
    </row>
    <row r="91" spans="1:12" x14ac:dyDescent="0.25">
      <c r="A91" s="96"/>
      <c r="B91" s="11"/>
      <c r="C91" s="6"/>
      <c r="D91" s="6">
        <v>426</v>
      </c>
      <c r="E91" s="6"/>
      <c r="F91" s="13" t="s">
        <v>125</v>
      </c>
      <c r="G91" s="79">
        <f>+G92</f>
        <v>28946.76</v>
      </c>
      <c r="H91" s="73"/>
      <c r="I91" s="86"/>
      <c r="J91" s="87">
        <f>+J92</f>
        <v>39230.480000000003</v>
      </c>
      <c r="K91" s="84">
        <f t="shared" ref="K88:K97" si="10">+J91/G91*100</f>
        <v>135.52632488057387</v>
      </c>
      <c r="L91" s="74"/>
    </row>
    <row r="92" spans="1:12" x14ac:dyDescent="0.25">
      <c r="A92" s="96"/>
      <c r="B92" s="11"/>
      <c r="C92" s="11"/>
      <c r="D92" s="11"/>
      <c r="E92" s="11">
        <v>4262</v>
      </c>
      <c r="F92" s="14" t="s">
        <v>130</v>
      </c>
      <c r="G92" s="81">
        <v>28946.76</v>
      </c>
      <c r="H92" s="4"/>
      <c r="I92" s="5"/>
      <c r="J92" s="83">
        <v>39230.480000000003</v>
      </c>
      <c r="K92" s="85">
        <f t="shared" si="10"/>
        <v>135.52632488057387</v>
      </c>
      <c r="L92" s="24"/>
    </row>
    <row r="93" spans="1:12" ht="25.5" x14ac:dyDescent="0.25">
      <c r="A93" s="96"/>
      <c r="B93" s="11"/>
      <c r="C93" s="6">
        <v>45</v>
      </c>
      <c r="D93" s="6"/>
      <c r="E93" s="6"/>
      <c r="F93" s="13" t="s">
        <v>126</v>
      </c>
      <c r="G93" s="79">
        <f>+G94+G96</f>
        <v>67900.47</v>
      </c>
      <c r="H93" s="73">
        <v>436400</v>
      </c>
      <c r="I93" s="86">
        <v>436400</v>
      </c>
      <c r="J93" s="79">
        <f>+J94+J96</f>
        <v>29580.73</v>
      </c>
      <c r="K93" s="84">
        <f t="shared" si="10"/>
        <v>43.564838358261731</v>
      </c>
      <c r="L93" s="84">
        <f>J93/I93*100</f>
        <v>6.7783524289642534</v>
      </c>
    </row>
    <row r="94" spans="1:12" x14ac:dyDescent="0.25">
      <c r="A94" s="96"/>
      <c r="B94" s="11"/>
      <c r="C94" s="6"/>
      <c r="D94" s="6">
        <v>452</v>
      </c>
      <c r="E94" s="6"/>
      <c r="F94" s="13" t="s">
        <v>127</v>
      </c>
      <c r="G94" s="79">
        <f>+G95</f>
        <v>6329.6</v>
      </c>
      <c r="H94" s="73"/>
      <c r="I94" s="86"/>
      <c r="J94" s="87">
        <f>+J95</f>
        <v>4856.25</v>
      </c>
      <c r="K94" s="84">
        <f t="shared" si="10"/>
        <v>76.722857684529828</v>
      </c>
      <c r="L94" s="74"/>
    </row>
    <row r="95" spans="1:12" x14ac:dyDescent="0.25">
      <c r="A95" s="96"/>
      <c r="B95" s="11"/>
      <c r="C95" s="11"/>
      <c r="D95" s="11"/>
      <c r="E95" s="11">
        <v>4521</v>
      </c>
      <c r="F95" s="14" t="s">
        <v>127</v>
      </c>
      <c r="G95" s="81">
        <v>6329.6</v>
      </c>
      <c r="H95" s="4"/>
      <c r="I95" s="5"/>
      <c r="J95" s="83">
        <v>4856.25</v>
      </c>
      <c r="K95" s="85">
        <f t="shared" si="10"/>
        <v>76.722857684529828</v>
      </c>
      <c r="L95" s="24"/>
    </row>
    <row r="96" spans="1:12" ht="25.5" x14ac:dyDescent="0.25">
      <c r="A96" s="96"/>
      <c r="B96" s="11"/>
      <c r="C96" s="6"/>
      <c r="D96" s="6">
        <v>454</v>
      </c>
      <c r="E96" s="6"/>
      <c r="F96" s="13" t="s">
        <v>128</v>
      </c>
      <c r="G96" s="79">
        <f>+G97</f>
        <v>61570.87</v>
      </c>
      <c r="H96" s="73"/>
      <c r="I96" s="86"/>
      <c r="J96" s="87">
        <f>+J97</f>
        <v>24724.48</v>
      </c>
      <c r="K96" s="84">
        <f t="shared" si="10"/>
        <v>40.156132274889075</v>
      </c>
      <c r="L96" s="74"/>
    </row>
    <row r="97" spans="1:12" x14ac:dyDescent="0.25">
      <c r="A97" s="96"/>
      <c r="B97" s="11"/>
      <c r="C97" s="11"/>
      <c r="D97" s="11"/>
      <c r="E97" s="11">
        <v>4541</v>
      </c>
      <c r="F97" s="14" t="s">
        <v>129</v>
      </c>
      <c r="G97" s="81">
        <v>61570.87</v>
      </c>
      <c r="H97" s="4"/>
      <c r="I97" s="5"/>
      <c r="J97" s="83">
        <v>24724.48</v>
      </c>
      <c r="K97" s="85">
        <f t="shared" si="10"/>
        <v>40.156132274889075</v>
      </c>
      <c r="L97" s="24"/>
    </row>
    <row r="102" spans="1:12" x14ac:dyDescent="0.25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</sheetData>
  <mergeCells count="12">
    <mergeCell ref="B1:L1"/>
    <mergeCell ref="B2:L2"/>
    <mergeCell ref="B4:L4"/>
    <mergeCell ref="B6:L6"/>
    <mergeCell ref="B31:F31"/>
    <mergeCell ref="B9:F9"/>
    <mergeCell ref="B30:F30"/>
    <mergeCell ref="B8:F8"/>
    <mergeCell ref="B7:L7"/>
    <mergeCell ref="B5:L5"/>
    <mergeCell ref="B29:L29"/>
    <mergeCell ref="B3:L3"/>
  </mergeCells>
  <pageMargins left="0.7" right="0.7" top="0.75" bottom="0.75" header="0.3" footer="0.3"/>
  <pageSetup paperSize="9" scale="83" fitToHeight="0" orientation="landscape" r:id="rId1"/>
  <ignoredErrors>
    <ignoredError sqref="K87 K80" formula="1"/>
    <ignoredError sqref="K10:L18 K19:L24 L28 L2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workbookViewId="0">
      <selection activeCell="G12" sqref="G12"/>
    </sheetView>
  </sheetViews>
  <sheetFormatPr defaultRowHeight="15" x14ac:dyDescent="0.25"/>
  <cols>
    <col min="2" max="2" width="37.7109375" customWidth="1"/>
    <col min="3" max="5" width="25.28515625" customWidth="1"/>
    <col min="6" max="6" width="26.8554687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97" t="s">
        <v>42</v>
      </c>
      <c r="C2" s="97"/>
      <c r="D2" s="97"/>
      <c r="E2" s="97"/>
      <c r="F2" s="97"/>
      <c r="G2" s="97"/>
      <c r="H2" s="97"/>
    </row>
    <row r="3" spans="2:8" ht="18" x14ac:dyDescent="0.25">
      <c r="B3" s="47"/>
      <c r="C3" s="47"/>
      <c r="D3" s="47"/>
      <c r="E3" s="47"/>
      <c r="F3" s="48"/>
      <c r="G3" s="48"/>
      <c r="H3" s="48"/>
    </row>
    <row r="4" spans="2:8" ht="33.75" customHeight="1" x14ac:dyDescent="0.25">
      <c r="B4" s="32" t="s">
        <v>8</v>
      </c>
      <c r="C4" s="32" t="str">
        <f>+SAŽETAK!G8</f>
        <v>OSTVARENJE/ IZVRŠENJE 
1.-6.2023.</v>
      </c>
      <c r="D4" s="32" t="str">
        <f>+SAŽETAK!H8</f>
        <v>IZVORNI PLAN 2024.*</v>
      </c>
      <c r="E4" s="32" t="str">
        <f>+SAŽETAK!I8</f>
        <v>TEKUĆI PLAN 2024.*</v>
      </c>
      <c r="F4" s="32" t="str">
        <f>+SAŽETAK!J8</f>
        <v>OSTVARENJE/ IZVRŠENJE 
1.-6.2024.</v>
      </c>
      <c r="G4" s="32" t="s">
        <v>28</v>
      </c>
      <c r="H4" s="32" t="s">
        <v>52</v>
      </c>
    </row>
    <row r="5" spans="2:8" x14ac:dyDescent="0.25">
      <c r="B5" s="32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39</v>
      </c>
      <c r="H5" s="34" t="s">
        <v>40</v>
      </c>
    </row>
    <row r="6" spans="2:8" x14ac:dyDescent="0.25">
      <c r="B6" s="6" t="s">
        <v>49</v>
      </c>
      <c r="C6" s="82">
        <f>+C7+C9+C11</f>
        <v>5579146.8399999999</v>
      </c>
      <c r="D6" s="78">
        <f t="shared" ref="D6:F6" si="0">+D7+D9+D11</f>
        <v>15982500</v>
      </c>
      <c r="E6" s="78">
        <f t="shared" si="0"/>
        <v>15982500</v>
      </c>
      <c r="F6" s="82">
        <f t="shared" si="0"/>
        <v>6650112.2400000002</v>
      </c>
      <c r="G6" s="84">
        <f>+F6/C6*100</f>
        <v>119.1958632872262</v>
      </c>
      <c r="H6" s="87">
        <f>+F6/E6*100</f>
        <v>41.608711027686532</v>
      </c>
    </row>
    <row r="7" spans="2:8" x14ac:dyDescent="0.25">
      <c r="B7" s="6" t="s">
        <v>133</v>
      </c>
      <c r="C7" s="79">
        <f>+C8</f>
        <v>5562068.6299999999</v>
      </c>
      <c r="D7" s="73">
        <f t="shared" ref="D7:F7" si="1">+D8</f>
        <v>15941400</v>
      </c>
      <c r="E7" s="73">
        <f t="shared" si="1"/>
        <v>15941400</v>
      </c>
      <c r="F7" s="79">
        <f t="shared" si="1"/>
        <v>6620976.54</v>
      </c>
      <c r="G7" s="84">
        <f t="shared" ref="G7:G17" si="2">+F7/C7*100</f>
        <v>119.03802308890246</v>
      </c>
      <c r="H7" s="87">
        <f t="shared" ref="H7:H19" si="3">+F7/E7*100</f>
        <v>41.533218788814033</v>
      </c>
    </row>
    <row r="8" spans="2:8" x14ac:dyDescent="0.25">
      <c r="B8" s="18" t="s">
        <v>134</v>
      </c>
      <c r="C8" s="81">
        <v>5562068.6299999999</v>
      </c>
      <c r="D8" s="4">
        <v>15941400</v>
      </c>
      <c r="E8" s="4">
        <f>16073600+286997-419197</f>
        <v>15941400</v>
      </c>
      <c r="F8" s="83">
        <v>6620976.54</v>
      </c>
      <c r="G8" s="85">
        <f t="shared" si="2"/>
        <v>119.03802308890246</v>
      </c>
      <c r="H8" s="83">
        <f t="shared" si="3"/>
        <v>41.533218788814033</v>
      </c>
    </row>
    <row r="9" spans="2:8" x14ac:dyDescent="0.25">
      <c r="B9" s="6" t="s">
        <v>135</v>
      </c>
      <c r="C9" s="79">
        <f>+C10</f>
        <v>16650.490000000002</v>
      </c>
      <c r="D9" s="73">
        <f t="shared" ref="D9:F9" si="4">+D10</f>
        <v>39800</v>
      </c>
      <c r="E9" s="73">
        <f t="shared" si="4"/>
        <v>39800</v>
      </c>
      <c r="F9" s="79">
        <f t="shared" si="4"/>
        <v>29135.7</v>
      </c>
      <c r="G9" s="84">
        <f t="shared" si="2"/>
        <v>174.98403950874717</v>
      </c>
      <c r="H9" s="87">
        <f t="shared" si="3"/>
        <v>73.205276381909542</v>
      </c>
    </row>
    <row r="10" spans="2:8" x14ac:dyDescent="0.25">
      <c r="B10" s="20" t="s">
        <v>136</v>
      </c>
      <c r="C10" s="81">
        <v>16650.490000000002</v>
      </c>
      <c r="D10" s="4">
        <v>39800</v>
      </c>
      <c r="E10" s="5">
        <v>39800</v>
      </c>
      <c r="F10" s="83">
        <v>29135.7</v>
      </c>
      <c r="G10" s="85">
        <f t="shared" si="2"/>
        <v>174.98403950874717</v>
      </c>
      <c r="H10" s="83">
        <f t="shared" si="3"/>
        <v>73.205276381909542</v>
      </c>
    </row>
    <row r="11" spans="2:8" ht="38.25" x14ac:dyDescent="0.25">
      <c r="B11" s="6" t="s">
        <v>137</v>
      </c>
      <c r="C11" s="79">
        <f>+C12</f>
        <v>427.72</v>
      </c>
      <c r="D11" s="73">
        <f t="shared" ref="D11:F11" si="5">+D12</f>
        <v>1300</v>
      </c>
      <c r="E11" s="73">
        <f t="shared" si="5"/>
        <v>1300</v>
      </c>
      <c r="F11" s="79">
        <f t="shared" si="5"/>
        <v>0</v>
      </c>
      <c r="G11" s="84"/>
      <c r="H11" s="87"/>
    </row>
    <row r="12" spans="2:8" ht="38.25" x14ac:dyDescent="0.25">
      <c r="B12" s="20" t="s">
        <v>138</v>
      </c>
      <c r="C12" s="81">
        <v>427.72</v>
      </c>
      <c r="D12" s="4">
        <v>1300</v>
      </c>
      <c r="E12" s="5">
        <v>1300</v>
      </c>
      <c r="F12" s="83">
        <v>0</v>
      </c>
      <c r="G12" s="85"/>
      <c r="H12" s="83"/>
    </row>
    <row r="13" spans="2:8" ht="15.75" customHeight="1" x14ac:dyDescent="0.25">
      <c r="B13" s="6" t="s">
        <v>50</v>
      </c>
      <c r="C13" s="79">
        <f>+C14+C16+C18</f>
        <v>6322717.7400000002</v>
      </c>
      <c r="D13" s="73">
        <f t="shared" ref="D13:F13" si="6">+D14+D16+D18</f>
        <v>16114700</v>
      </c>
      <c r="E13" s="73">
        <f t="shared" si="6"/>
        <v>16114700</v>
      </c>
      <c r="F13" s="79">
        <f t="shared" si="6"/>
        <v>5964335.1400000006</v>
      </c>
      <c r="G13" s="84">
        <f t="shared" si="2"/>
        <v>94.331826680594475</v>
      </c>
      <c r="H13" s="87">
        <f t="shared" si="3"/>
        <v>37.011766523732994</v>
      </c>
    </row>
    <row r="14" spans="2:8" ht="15.75" customHeight="1" x14ac:dyDescent="0.25">
      <c r="B14" s="6" t="s">
        <v>133</v>
      </c>
      <c r="C14" s="79">
        <f>+C15</f>
        <v>6306067.25</v>
      </c>
      <c r="D14" s="73">
        <f t="shared" ref="D14:F14" si="7">+D15</f>
        <v>16073600</v>
      </c>
      <c r="E14" s="73">
        <f t="shared" si="7"/>
        <v>16073600</v>
      </c>
      <c r="F14" s="79">
        <f t="shared" si="7"/>
        <v>5935199.4400000004</v>
      </c>
      <c r="G14" s="84">
        <f t="shared" si="2"/>
        <v>94.118873216900766</v>
      </c>
      <c r="H14" s="87">
        <f t="shared" si="3"/>
        <v>36.925140852080432</v>
      </c>
    </row>
    <row r="15" spans="2:8" x14ac:dyDescent="0.25">
      <c r="B15" s="18" t="s">
        <v>134</v>
      </c>
      <c r="C15" s="81">
        <v>6306067.25</v>
      </c>
      <c r="D15" s="4">
        <v>16073600</v>
      </c>
      <c r="E15" s="4">
        <v>16073600</v>
      </c>
      <c r="F15" s="83">
        <v>5935199.4400000004</v>
      </c>
      <c r="G15" s="85">
        <f t="shared" si="2"/>
        <v>94.118873216900766</v>
      </c>
      <c r="H15" s="83">
        <f t="shared" si="3"/>
        <v>36.925140852080432</v>
      </c>
    </row>
    <row r="16" spans="2:8" x14ac:dyDescent="0.25">
      <c r="B16" s="6" t="s">
        <v>135</v>
      </c>
      <c r="C16" s="79">
        <f>+C17</f>
        <v>16650.490000000002</v>
      </c>
      <c r="D16" s="73">
        <f t="shared" ref="D16:F16" si="8">+D17</f>
        <v>39800</v>
      </c>
      <c r="E16" s="73">
        <f t="shared" si="8"/>
        <v>39800</v>
      </c>
      <c r="F16" s="79">
        <f t="shared" si="8"/>
        <v>29135.7</v>
      </c>
      <c r="G16" s="84">
        <f t="shared" si="2"/>
        <v>174.98403950874717</v>
      </c>
      <c r="H16" s="87">
        <f t="shared" si="3"/>
        <v>73.205276381909542</v>
      </c>
    </row>
    <row r="17" spans="2:9" x14ac:dyDescent="0.25">
      <c r="B17" s="20" t="s">
        <v>136</v>
      </c>
      <c r="C17" s="81">
        <v>16650.490000000002</v>
      </c>
      <c r="D17" s="4">
        <v>39800</v>
      </c>
      <c r="E17" s="4">
        <v>39800</v>
      </c>
      <c r="F17" s="83">
        <v>29135.7</v>
      </c>
      <c r="G17" s="85">
        <f t="shared" si="2"/>
        <v>174.98403950874717</v>
      </c>
      <c r="H17" s="83">
        <f t="shared" si="3"/>
        <v>73.205276381909542</v>
      </c>
    </row>
    <row r="18" spans="2:9" ht="38.25" x14ac:dyDescent="0.25">
      <c r="B18" s="6" t="s">
        <v>137</v>
      </c>
      <c r="C18" s="79">
        <f>+C19</f>
        <v>0</v>
      </c>
      <c r="D18" s="73">
        <f t="shared" ref="D18:F18" si="9">+D19</f>
        <v>1300</v>
      </c>
      <c r="E18" s="73">
        <f t="shared" si="9"/>
        <v>1300</v>
      </c>
      <c r="F18" s="79">
        <f t="shared" si="9"/>
        <v>0</v>
      </c>
      <c r="G18" s="88" t="str">
        <f>IFERROR(+F18/C18*100," ")</f>
        <v xml:space="preserve"> </v>
      </c>
      <c r="H18" s="79"/>
    </row>
    <row r="19" spans="2:9" ht="38.25" x14ac:dyDescent="0.25">
      <c r="B19" s="20" t="s">
        <v>138</v>
      </c>
      <c r="C19" s="81">
        <v>0</v>
      </c>
      <c r="D19" s="4">
        <v>1300</v>
      </c>
      <c r="E19" s="4">
        <v>1300</v>
      </c>
      <c r="F19" s="83">
        <v>0</v>
      </c>
      <c r="G19" s="85" t="str">
        <f>IFERROR(+F19/C19*100," ")</f>
        <v xml:space="preserve"> </v>
      </c>
      <c r="H19" s="83"/>
    </row>
    <row r="21" spans="2:9" ht="15" customHeight="1" x14ac:dyDescent="0.25">
      <c r="B21" s="26"/>
      <c r="C21" s="26"/>
      <c r="D21" s="26"/>
      <c r="E21" s="26"/>
      <c r="F21" s="26"/>
      <c r="G21" s="26"/>
      <c r="H21" s="26"/>
      <c r="I21" s="26"/>
    </row>
    <row r="22" spans="2:9" x14ac:dyDescent="0.25">
      <c r="B22" s="26"/>
      <c r="C22" s="26"/>
      <c r="D22" s="26"/>
      <c r="E22" s="26"/>
      <c r="F22" s="26"/>
      <c r="G22" s="26"/>
      <c r="H22" s="26"/>
      <c r="I22" s="26"/>
    </row>
    <row r="23" spans="2:9" x14ac:dyDescent="0.25">
      <c r="B23" s="26"/>
      <c r="C23" s="26"/>
      <c r="D23" s="26"/>
      <c r="E23" s="26"/>
      <c r="F23" s="26"/>
      <c r="G23" s="26"/>
      <c r="H23" s="26"/>
      <c r="I23" s="26"/>
    </row>
  </sheetData>
  <mergeCells count="1">
    <mergeCell ref="B2:H2"/>
  </mergeCells>
  <pageMargins left="0.7" right="0.7" top="0.75" bottom="0.75" header="0.3" footer="0.3"/>
  <pageSetup paperSize="9" scale="73" orientation="landscape" r:id="rId1"/>
  <ignoredErrors>
    <ignoredError sqref="E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"/>
  <sheetViews>
    <sheetView workbookViewId="0">
      <selection activeCell="H21" sqref="H21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2"/>
      <c r="C1" s="12"/>
      <c r="D1" s="12"/>
      <c r="E1" s="12"/>
      <c r="F1" s="3"/>
      <c r="G1" s="3"/>
      <c r="H1" s="3"/>
    </row>
    <row r="2" spans="2:8" ht="15.75" customHeight="1" x14ac:dyDescent="0.25">
      <c r="B2" s="97" t="s">
        <v>43</v>
      </c>
      <c r="C2" s="97"/>
      <c r="D2" s="97"/>
      <c r="E2" s="97"/>
      <c r="F2" s="97"/>
      <c r="G2" s="97"/>
      <c r="H2" s="97"/>
    </row>
    <row r="3" spans="2:8" ht="18" x14ac:dyDescent="0.25">
      <c r="B3" s="47"/>
      <c r="C3" s="47"/>
      <c r="D3" s="47"/>
      <c r="E3" s="47"/>
      <c r="F3" s="48"/>
      <c r="G3" s="48"/>
      <c r="H3" s="48"/>
    </row>
    <row r="4" spans="2:8" ht="25.5" x14ac:dyDescent="0.25">
      <c r="B4" s="32" t="s">
        <v>8</v>
      </c>
      <c r="C4" s="32" t="str">
        <f>+SAŽETAK!G8</f>
        <v>OSTVARENJE/ IZVRŠENJE 
1.-6.2023.</v>
      </c>
      <c r="D4" s="32" t="str">
        <f>+SAŽETAK!H8</f>
        <v>IZVORNI PLAN 2024.*</v>
      </c>
      <c r="E4" s="32" t="str">
        <f>+SAŽETAK!I8</f>
        <v>TEKUĆI PLAN 2024.*</v>
      </c>
      <c r="F4" s="32" t="str">
        <f>+SAŽETAK!J8</f>
        <v>OSTVARENJE/ IZVRŠENJE 
1.-6.2024.</v>
      </c>
      <c r="G4" s="32" t="s">
        <v>28</v>
      </c>
      <c r="H4" s="32" t="s">
        <v>52</v>
      </c>
    </row>
    <row r="5" spans="2:8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39</v>
      </c>
      <c r="H5" s="34" t="s">
        <v>40</v>
      </c>
    </row>
    <row r="6" spans="2:8" ht="15.75" customHeight="1" x14ac:dyDescent="0.25">
      <c r="B6" s="6" t="s">
        <v>50</v>
      </c>
      <c r="C6" s="79">
        <f>+C7</f>
        <v>6322717.7400000002</v>
      </c>
      <c r="D6" s="73">
        <f t="shared" ref="D6:F7" si="0">+D7</f>
        <v>16114700</v>
      </c>
      <c r="E6" s="73">
        <f t="shared" si="0"/>
        <v>16114700</v>
      </c>
      <c r="F6" s="79">
        <f t="shared" si="0"/>
        <v>5964335.1399999997</v>
      </c>
      <c r="G6" s="84">
        <f>+F6/C6*100</f>
        <v>94.33182668059446</v>
      </c>
      <c r="H6" s="84">
        <f>+F6/E6*100</f>
        <v>37.011766523732987</v>
      </c>
    </row>
    <row r="7" spans="2:8" x14ac:dyDescent="0.25">
      <c r="B7" s="6" t="s">
        <v>9</v>
      </c>
      <c r="C7" s="79">
        <f>+C8</f>
        <v>6322717.7400000002</v>
      </c>
      <c r="D7" s="73">
        <f t="shared" si="0"/>
        <v>16114700</v>
      </c>
      <c r="E7" s="73">
        <f t="shared" si="0"/>
        <v>16114700</v>
      </c>
      <c r="F7" s="79">
        <f t="shared" si="0"/>
        <v>5964335.1399999997</v>
      </c>
      <c r="G7" s="84">
        <f t="shared" ref="G7:G8" si="1">+F7/C7*100</f>
        <v>94.33182668059446</v>
      </c>
      <c r="H7" s="84">
        <f t="shared" ref="H7:H8" si="2">+F7/E7*100</f>
        <v>37.011766523732987</v>
      </c>
    </row>
    <row r="8" spans="2:8" ht="25.5" x14ac:dyDescent="0.25">
      <c r="B8" s="20" t="s">
        <v>139</v>
      </c>
      <c r="C8" s="81">
        <v>6322717.7400000002</v>
      </c>
      <c r="D8" s="4">
        <v>16114700</v>
      </c>
      <c r="E8" s="5">
        <v>16114700</v>
      </c>
      <c r="F8" s="83">
        <v>5964335.1399999997</v>
      </c>
      <c r="G8" s="85">
        <f t="shared" si="1"/>
        <v>94.33182668059446</v>
      </c>
      <c r="H8" s="85">
        <f t="shared" si="2"/>
        <v>37.011766523732987</v>
      </c>
    </row>
    <row r="10" spans="2:8" x14ac:dyDescent="0.25">
      <c r="B10" s="26"/>
      <c r="C10" s="26"/>
      <c r="D10" s="26"/>
      <c r="E10" s="26"/>
      <c r="F10" s="26"/>
      <c r="G10" s="26"/>
      <c r="H10" s="26"/>
    </row>
    <row r="11" spans="2:8" x14ac:dyDescent="0.25">
      <c r="B11" s="26"/>
      <c r="C11" s="26"/>
      <c r="D11" s="26"/>
      <c r="E11" s="26"/>
      <c r="F11" s="26"/>
      <c r="G11" s="26"/>
      <c r="H11" s="26"/>
    </row>
    <row r="12" spans="2:8" x14ac:dyDescent="0.25">
      <c r="B12" s="26"/>
      <c r="C12" s="26"/>
      <c r="D12" s="26"/>
      <c r="E12" s="26"/>
      <c r="F12" s="26"/>
      <c r="G12" s="26"/>
      <c r="H12" s="2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4"/>
  <sheetViews>
    <sheetView workbookViewId="0">
      <selection activeCell="J20" sqref="J2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12"/>
      <c r="E1" s="2"/>
      <c r="F1" s="2"/>
      <c r="G1" s="2"/>
      <c r="H1" s="2"/>
      <c r="I1" s="2"/>
      <c r="J1" s="2"/>
      <c r="K1" s="2"/>
      <c r="L1" s="12"/>
    </row>
    <row r="2" spans="2:12" ht="15.75" customHeight="1" x14ac:dyDescent="0.25">
      <c r="B2" s="97" t="s">
        <v>13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18" x14ac:dyDescent="0.25">
      <c r="B3" s="47"/>
      <c r="C3" s="47"/>
      <c r="D3" s="47"/>
      <c r="E3" s="47"/>
      <c r="F3" s="47"/>
      <c r="G3" s="47"/>
      <c r="H3" s="47"/>
      <c r="I3" s="47"/>
      <c r="J3" s="48"/>
      <c r="K3" s="48"/>
      <c r="L3" s="48"/>
    </row>
    <row r="4" spans="2:12" ht="18" customHeight="1" x14ac:dyDescent="0.25">
      <c r="B4" s="97" t="s">
        <v>55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5.75" customHeight="1" x14ac:dyDescent="0.25">
      <c r="B5" s="97" t="s">
        <v>44</v>
      </c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2:12" ht="18" x14ac:dyDescent="0.25">
      <c r="B6" s="47"/>
      <c r="C6" s="47"/>
      <c r="D6" s="47"/>
      <c r="E6" s="47"/>
      <c r="F6" s="47"/>
      <c r="G6" s="47"/>
      <c r="H6" s="47"/>
      <c r="I6" s="47"/>
      <c r="J6" s="48"/>
      <c r="K6" s="48"/>
      <c r="L6" s="48"/>
    </row>
    <row r="7" spans="2:12" ht="25.5" customHeight="1" x14ac:dyDescent="0.25">
      <c r="B7" s="127" t="s">
        <v>8</v>
      </c>
      <c r="C7" s="128"/>
      <c r="D7" s="128"/>
      <c r="E7" s="128"/>
      <c r="F7" s="129"/>
      <c r="G7" s="35" t="str">
        <f>+SAŽETAK!G8</f>
        <v>OSTVARENJE/ IZVRŠENJE 
1.-6.2023.</v>
      </c>
      <c r="H7" s="50" t="str">
        <f>+SAŽETAK!H8</f>
        <v>IZVORNI PLAN 2024.*</v>
      </c>
      <c r="I7" s="50" t="str">
        <f>+SAŽETAK!I8</f>
        <v>TEKUĆI PLAN 2024.*</v>
      </c>
      <c r="J7" s="50" t="str">
        <f>+SAŽETAK!J8</f>
        <v>OSTVARENJE/ IZVRŠENJE 
1.-6.2024.</v>
      </c>
      <c r="K7" s="35" t="s">
        <v>28</v>
      </c>
      <c r="L7" s="35" t="s">
        <v>52</v>
      </c>
    </row>
    <row r="8" spans="2:12" x14ac:dyDescent="0.25">
      <c r="B8" s="127">
        <v>1</v>
      </c>
      <c r="C8" s="128"/>
      <c r="D8" s="128"/>
      <c r="E8" s="128"/>
      <c r="F8" s="129"/>
      <c r="G8" s="36">
        <v>2</v>
      </c>
      <c r="H8" s="36">
        <v>3</v>
      </c>
      <c r="I8" s="36">
        <v>4</v>
      </c>
      <c r="J8" s="36">
        <v>5</v>
      </c>
      <c r="K8" s="36" t="s">
        <v>39</v>
      </c>
      <c r="L8" s="36" t="s">
        <v>40</v>
      </c>
    </row>
    <row r="9" spans="2:12" ht="25.5" x14ac:dyDescent="0.25">
      <c r="B9" s="6">
        <v>8</v>
      </c>
      <c r="C9" s="6"/>
      <c r="D9" s="6"/>
      <c r="E9" s="6"/>
      <c r="F9" s="6" t="s">
        <v>10</v>
      </c>
      <c r="G9" s="81">
        <v>0</v>
      </c>
      <c r="H9" s="4">
        <v>0</v>
      </c>
      <c r="I9" s="4">
        <v>0</v>
      </c>
      <c r="J9" s="81">
        <v>0</v>
      </c>
      <c r="K9" s="24"/>
      <c r="L9" s="24"/>
    </row>
    <row r="10" spans="2:12" ht="25.5" x14ac:dyDescent="0.25">
      <c r="B10" s="9">
        <v>5</v>
      </c>
      <c r="C10" s="10"/>
      <c r="D10" s="10"/>
      <c r="E10" s="10"/>
      <c r="F10" s="13" t="s">
        <v>11</v>
      </c>
      <c r="G10" s="81">
        <v>0</v>
      </c>
      <c r="H10" s="4">
        <v>0</v>
      </c>
      <c r="I10" s="4">
        <v>0</v>
      </c>
      <c r="J10" s="81">
        <v>0</v>
      </c>
      <c r="K10" s="24"/>
      <c r="L10" s="24"/>
    </row>
    <row r="12" spans="2:12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2:12" x14ac:dyDescent="0.2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2:12" x14ac:dyDescent="0.25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workbookViewId="0">
      <selection activeCell="G31" sqref="G31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2"/>
      <c r="C1" s="12"/>
      <c r="D1" s="12"/>
      <c r="E1" s="12"/>
      <c r="F1" s="3"/>
      <c r="G1" s="3"/>
      <c r="H1" s="3"/>
    </row>
    <row r="2" spans="2:8" ht="15.75" customHeight="1" x14ac:dyDescent="0.25">
      <c r="B2" s="97" t="s">
        <v>45</v>
      </c>
      <c r="C2" s="97"/>
      <c r="D2" s="97"/>
      <c r="E2" s="97"/>
      <c r="F2" s="97"/>
      <c r="G2" s="97"/>
      <c r="H2" s="97"/>
    </row>
    <row r="3" spans="2:8" ht="18" x14ac:dyDescent="0.25">
      <c r="B3" s="47"/>
      <c r="C3" s="47"/>
      <c r="D3" s="47"/>
      <c r="E3" s="47"/>
      <c r="F3" s="48"/>
      <c r="G3" s="48"/>
      <c r="H3" s="48"/>
    </row>
    <row r="4" spans="2:8" ht="25.5" x14ac:dyDescent="0.25">
      <c r="B4" s="32" t="s">
        <v>8</v>
      </c>
      <c r="C4" s="32" t="str">
        <f>+SAŽETAK!G8</f>
        <v>OSTVARENJE/ IZVRŠENJE 
1.-6.2023.</v>
      </c>
      <c r="D4" s="32" t="str">
        <f>+SAŽETAK!H8</f>
        <v>IZVORNI PLAN 2024.*</v>
      </c>
      <c r="E4" s="32" t="str">
        <f>+SAŽETAK!I8</f>
        <v>TEKUĆI PLAN 2024.*</v>
      </c>
      <c r="F4" s="32" t="str">
        <f>+SAŽETAK!J8</f>
        <v>OSTVARENJE/ IZVRŠENJE 
1.-6.2024.</v>
      </c>
      <c r="G4" s="32" t="s">
        <v>28</v>
      </c>
      <c r="H4" s="32" t="s">
        <v>52</v>
      </c>
    </row>
    <row r="5" spans="2:8" x14ac:dyDescent="0.25">
      <c r="B5" s="32">
        <v>1</v>
      </c>
      <c r="C5" s="32">
        <v>2</v>
      </c>
      <c r="D5" s="32">
        <v>3</v>
      </c>
      <c r="E5" s="32">
        <v>4</v>
      </c>
      <c r="F5" s="32">
        <v>5</v>
      </c>
      <c r="G5" s="32" t="s">
        <v>39</v>
      </c>
      <c r="H5" s="32" t="s">
        <v>40</v>
      </c>
    </row>
    <row r="6" spans="2:8" x14ac:dyDescent="0.25">
      <c r="B6" s="6" t="s">
        <v>47</v>
      </c>
      <c r="C6" s="81">
        <v>0</v>
      </c>
      <c r="D6" s="4">
        <v>0</v>
      </c>
      <c r="E6" s="5">
        <v>0</v>
      </c>
      <c r="F6" s="85">
        <v>0</v>
      </c>
      <c r="G6" s="24"/>
      <c r="H6" s="24"/>
    </row>
    <row r="7" spans="2:8" hidden="1" x14ac:dyDescent="0.25">
      <c r="B7" s="6" t="s">
        <v>133</v>
      </c>
      <c r="C7" s="81"/>
      <c r="D7" s="4"/>
      <c r="E7" s="4"/>
      <c r="F7" s="85"/>
      <c r="G7" s="24"/>
      <c r="H7" s="24"/>
    </row>
    <row r="8" spans="2:8" hidden="1" x14ac:dyDescent="0.25">
      <c r="B8" s="18" t="s">
        <v>19</v>
      </c>
      <c r="C8" s="81"/>
      <c r="D8" s="4"/>
      <c r="E8" s="4"/>
      <c r="F8" s="85"/>
      <c r="G8" s="24"/>
      <c r="H8" s="24"/>
    </row>
    <row r="9" spans="2:8" hidden="1" x14ac:dyDescent="0.25">
      <c r="B9" s="19" t="s">
        <v>20</v>
      </c>
      <c r="C9" s="81"/>
      <c r="D9" s="4"/>
      <c r="E9" s="4"/>
      <c r="F9" s="85"/>
      <c r="G9" s="24"/>
      <c r="H9" s="24"/>
    </row>
    <row r="10" spans="2:8" hidden="1" x14ac:dyDescent="0.25">
      <c r="B10" s="19" t="s">
        <v>21</v>
      </c>
      <c r="C10" s="81"/>
      <c r="D10" s="4"/>
      <c r="E10" s="4"/>
      <c r="F10" s="85"/>
      <c r="G10" s="24"/>
      <c r="H10" s="24"/>
    </row>
    <row r="11" spans="2:8" hidden="1" x14ac:dyDescent="0.25">
      <c r="B11" s="6" t="s">
        <v>22</v>
      </c>
      <c r="C11" s="81"/>
      <c r="D11" s="4"/>
      <c r="E11" s="5"/>
      <c r="F11" s="85"/>
      <c r="G11" s="24"/>
      <c r="H11" s="24"/>
    </row>
    <row r="12" spans="2:8" hidden="1" x14ac:dyDescent="0.25">
      <c r="B12" s="20" t="s">
        <v>23</v>
      </c>
      <c r="C12" s="81"/>
      <c r="D12" s="4"/>
      <c r="E12" s="5"/>
      <c r="F12" s="85"/>
      <c r="G12" s="24"/>
      <c r="H12" s="24"/>
    </row>
    <row r="13" spans="2:8" hidden="1" x14ac:dyDescent="0.25">
      <c r="B13" s="6" t="s">
        <v>24</v>
      </c>
      <c r="C13" s="81"/>
      <c r="D13" s="4"/>
      <c r="E13" s="5"/>
      <c r="F13" s="85"/>
      <c r="G13" s="24"/>
      <c r="H13" s="24"/>
    </row>
    <row r="14" spans="2:8" hidden="1" x14ac:dyDescent="0.25">
      <c r="B14" s="20" t="s">
        <v>25</v>
      </c>
      <c r="C14" s="81"/>
      <c r="D14" s="4"/>
      <c r="E14" s="5"/>
      <c r="F14" s="85"/>
      <c r="G14" s="24"/>
      <c r="H14" s="24"/>
    </row>
    <row r="15" spans="2:8" hidden="1" x14ac:dyDescent="0.25">
      <c r="B15" s="11" t="s">
        <v>16</v>
      </c>
      <c r="C15" s="81"/>
      <c r="D15" s="4"/>
      <c r="E15" s="5"/>
      <c r="F15" s="85"/>
      <c r="G15" s="24"/>
      <c r="H15" s="24"/>
    </row>
    <row r="16" spans="2:8" hidden="1" x14ac:dyDescent="0.25">
      <c r="B16" s="20"/>
      <c r="C16" s="81"/>
      <c r="D16" s="4"/>
      <c r="E16" s="5"/>
      <c r="F16" s="85"/>
      <c r="G16" s="24"/>
      <c r="H16" s="24"/>
    </row>
    <row r="17" spans="2:8" ht="15.75" customHeight="1" x14ac:dyDescent="0.25">
      <c r="B17" s="6" t="s">
        <v>48</v>
      </c>
      <c r="C17" s="81">
        <v>0</v>
      </c>
      <c r="D17" s="4">
        <v>0</v>
      </c>
      <c r="E17" s="5">
        <v>0</v>
      </c>
      <c r="F17" s="85">
        <v>0</v>
      </c>
      <c r="G17" s="24"/>
      <c r="H17" s="24"/>
    </row>
    <row r="18" spans="2:8" ht="15.75" hidden="1" customHeight="1" x14ac:dyDescent="0.25">
      <c r="B18" s="6" t="s">
        <v>18</v>
      </c>
      <c r="C18" s="4"/>
      <c r="D18" s="4"/>
      <c r="E18" s="4"/>
      <c r="F18" s="24"/>
      <c r="G18" s="24"/>
      <c r="H18" s="24"/>
    </row>
    <row r="19" spans="2:8" hidden="1" x14ac:dyDescent="0.25">
      <c r="B19" s="18" t="s">
        <v>19</v>
      </c>
      <c r="C19" s="4"/>
      <c r="D19" s="4"/>
      <c r="E19" s="4"/>
      <c r="F19" s="24"/>
      <c r="G19" s="24"/>
      <c r="H19" s="24"/>
    </row>
    <row r="20" spans="2:8" hidden="1" x14ac:dyDescent="0.25">
      <c r="B20" s="19" t="s">
        <v>20</v>
      </c>
      <c r="C20" s="4"/>
      <c r="D20" s="4"/>
      <c r="E20" s="4"/>
      <c r="F20" s="24"/>
      <c r="G20" s="24"/>
      <c r="H20" s="24"/>
    </row>
    <row r="21" spans="2:8" hidden="1" x14ac:dyDescent="0.25">
      <c r="B21" s="19" t="s">
        <v>21</v>
      </c>
      <c r="C21" s="4"/>
      <c r="D21" s="4"/>
      <c r="E21" s="4"/>
      <c r="F21" s="24"/>
      <c r="G21" s="24"/>
      <c r="H21" s="24"/>
    </row>
    <row r="22" spans="2:8" hidden="1" x14ac:dyDescent="0.25">
      <c r="B22" s="6" t="s">
        <v>22</v>
      </c>
      <c r="C22" s="4"/>
      <c r="D22" s="4"/>
      <c r="E22" s="5"/>
      <c r="F22" s="24"/>
      <c r="G22" s="24"/>
      <c r="H22" s="24"/>
    </row>
    <row r="23" spans="2:8" hidden="1" x14ac:dyDescent="0.25">
      <c r="B23" s="20" t="s">
        <v>23</v>
      </c>
      <c r="C23" s="4"/>
      <c r="D23" s="4"/>
      <c r="E23" s="5"/>
      <c r="F23" s="24"/>
      <c r="G23" s="24"/>
      <c r="H23" s="24"/>
    </row>
    <row r="24" spans="2:8" hidden="1" x14ac:dyDescent="0.25">
      <c r="B24" s="6" t="s">
        <v>24</v>
      </c>
      <c r="C24" s="4"/>
      <c r="D24" s="4"/>
      <c r="E24" s="5"/>
      <c r="F24" s="24"/>
      <c r="G24" s="24"/>
      <c r="H24" s="24"/>
    </row>
    <row r="25" spans="2:8" hidden="1" x14ac:dyDescent="0.25">
      <c r="B25" s="20" t="s">
        <v>25</v>
      </c>
      <c r="C25" s="4"/>
      <c r="D25" s="4"/>
      <c r="E25" s="5"/>
      <c r="F25" s="24"/>
      <c r="G25" s="24"/>
      <c r="H25" s="24"/>
    </row>
    <row r="26" spans="2:8" hidden="1" x14ac:dyDescent="0.25">
      <c r="B26" s="11" t="s">
        <v>16</v>
      </c>
      <c r="C26" s="4"/>
      <c r="D26" s="4"/>
      <c r="E26" s="5"/>
      <c r="F26" s="24"/>
      <c r="G26" s="24"/>
      <c r="H26" s="24"/>
    </row>
    <row r="28" spans="2:8" x14ac:dyDescent="0.25">
      <c r="B28" s="39"/>
      <c r="C28" s="39"/>
      <c r="D28" s="39"/>
      <c r="E28" s="39"/>
      <c r="F28" s="39"/>
      <c r="G28" s="39"/>
      <c r="H28" s="3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opLeftCell="A50" workbookViewId="0">
      <selection activeCell="I63" sqref="I6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3.85546875" customWidth="1"/>
    <col min="5" max="5" width="54.140625" customWidth="1"/>
    <col min="6" max="8" width="24.28515625" customWidth="1"/>
    <col min="9" max="9" width="15.7109375" customWidth="1"/>
    <col min="10" max="10" width="24.28515625" customWidth="1"/>
  </cols>
  <sheetData>
    <row r="1" spans="2:10" ht="18" x14ac:dyDescent="0.25">
      <c r="B1" s="2"/>
      <c r="C1" s="2"/>
      <c r="D1" s="2"/>
      <c r="E1" s="2"/>
      <c r="F1" s="2"/>
      <c r="G1" s="2"/>
      <c r="H1" s="2"/>
      <c r="I1" s="3"/>
      <c r="J1" s="3"/>
    </row>
    <row r="2" spans="2:10" ht="18" customHeight="1" x14ac:dyDescent="0.25">
      <c r="B2" s="97" t="s">
        <v>12</v>
      </c>
      <c r="C2" s="97"/>
      <c r="D2" s="97"/>
      <c r="E2" s="97"/>
      <c r="F2" s="97"/>
      <c r="G2" s="97"/>
      <c r="H2" s="97"/>
      <c r="I2" s="97"/>
      <c r="J2" s="22"/>
    </row>
    <row r="3" spans="2:10" ht="18" x14ac:dyDescent="0.25">
      <c r="B3" s="47"/>
      <c r="C3" s="47"/>
      <c r="D3" s="47"/>
      <c r="E3" s="47"/>
      <c r="F3" s="47"/>
      <c r="G3" s="47"/>
      <c r="H3" s="47"/>
      <c r="I3" s="48"/>
      <c r="J3" s="3"/>
    </row>
    <row r="4" spans="2:10" ht="15.75" x14ac:dyDescent="0.25">
      <c r="B4" s="142" t="s">
        <v>57</v>
      </c>
      <c r="C4" s="142"/>
      <c r="D4" s="142"/>
      <c r="E4" s="142"/>
      <c r="F4" s="142"/>
      <c r="G4" s="142"/>
      <c r="H4" s="142"/>
      <c r="I4" s="142"/>
    </row>
    <row r="5" spans="2:10" ht="18" x14ac:dyDescent="0.25">
      <c r="B5" s="47"/>
      <c r="C5" s="47"/>
      <c r="D5" s="47"/>
      <c r="E5" s="47"/>
      <c r="F5" s="47"/>
      <c r="G5" s="47"/>
      <c r="H5" s="47"/>
      <c r="I5" s="48"/>
    </row>
    <row r="6" spans="2:10" ht="38.25" x14ac:dyDescent="0.25">
      <c r="B6" s="127" t="s">
        <v>8</v>
      </c>
      <c r="C6" s="128"/>
      <c r="D6" s="128"/>
      <c r="E6" s="129"/>
      <c r="F6" s="32" t="str">
        <f>+SAŽETAK!H8</f>
        <v>IZVORNI PLAN 2024.*</v>
      </c>
      <c r="G6" s="32" t="str">
        <f>+SAŽETAK!I8</f>
        <v>TEKUĆI PLAN 2024.*</v>
      </c>
      <c r="H6" s="32" t="str">
        <f>+SAŽETAK!J8</f>
        <v>OSTVARENJE/ IZVRŠENJE 
1.-6.2024.</v>
      </c>
      <c r="I6" s="32" t="s">
        <v>52</v>
      </c>
    </row>
    <row r="7" spans="2:10" s="37" customFormat="1" ht="11.25" x14ac:dyDescent="0.2">
      <c r="B7" s="124">
        <v>1</v>
      </c>
      <c r="C7" s="125"/>
      <c r="D7" s="125"/>
      <c r="E7" s="126"/>
      <c r="F7" s="34">
        <v>2</v>
      </c>
      <c r="G7" s="34">
        <v>3</v>
      </c>
      <c r="H7" s="34">
        <v>4</v>
      </c>
      <c r="I7" s="34" t="s">
        <v>46</v>
      </c>
    </row>
    <row r="8" spans="2:10" ht="30" customHeight="1" x14ac:dyDescent="0.25">
      <c r="B8" s="143" t="s">
        <v>151</v>
      </c>
      <c r="C8" s="144"/>
      <c r="D8" s="145"/>
      <c r="E8" s="91" t="s">
        <v>155</v>
      </c>
      <c r="F8" s="90">
        <f>+F12</f>
        <v>16114700</v>
      </c>
      <c r="G8" s="90">
        <f>+G12</f>
        <v>16114700</v>
      </c>
      <c r="H8" s="93">
        <f>+H12</f>
        <v>5964335.1399999997</v>
      </c>
      <c r="I8" s="88">
        <f>+H8/G8*100</f>
        <v>37.011766523732987</v>
      </c>
    </row>
    <row r="9" spans="2:10" s="92" customFormat="1" ht="30" customHeight="1" x14ac:dyDescent="0.25">
      <c r="B9" s="147" t="s">
        <v>152</v>
      </c>
      <c r="C9" s="148"/>
      <c r="D9" s="149"/>
      <c r="E9" s="52" t="s">
        <v>158</v>
      </c>
      <c r="F9" s="38">
        <f>+F15</f>
        <v>16073600</v>
      </c>
      <c r="G9" s="38">
        <f t="shared" ref="G9:I9" si="0">+G15</f>
        <v>16073600</v>
      </c>
      <c r="H9" s="81">
        <f t="shared" si="0"/>
        <v>5935199.4399999995</v>
      </c>
      <c r="I9" s="94">
        <f t="shared" ref="I9:I11" si="1">+H9/G9*100</f>
        <v>36.925140852080432</v>
      </c>
    </row>
    <row r="10" spans="2:10" s="92" customFormat="1" ht="30" customHeight="1" x14ac:dyDescent="0.25">
      <c r="B10" s="147" t="s">
        <v>153</v>
      </c>
      <c r="C10" s="148"/>
      <c r="D10" s="149"/>
      <c r="E10" s="52" t="s">
        <v>142</v>
      </c>
      <c r="F10" s="38">
        <f>+F59</f>
        <v>39800</v>
      </c>
      <c r="G10" s="38">
        <f t="shared" ref="G10:I10" si="2">+G59</f>
        <v>39800</v>
      </c>
      <c r="H10" s="81">
        <f t="shared" si="2"/>
        <v>29135.7</v>
      </c>
      <c r="I10" s="94">
        <f t="shared" si="1"/>
        <v>73.205276381909542</v>
      </c>
    </row>
    <row r="11" spans="2:10" s="92" customFormat="1" ht="30" customHeight="1" x14ac:dyDescent="0.25">
      <c r="B11" s="147" t="s">
        <v>154</v>
      </c>
      <c r="C11" s="148"/>
      <c r="D11" s="149"/>
      <c r="E11" s="52" t="s">
        <v>143</v>
      </c>
      <c r="F11" s="38">
        <f>+F62</f>
        <v>1300</v>
      </c>
      <c r="G11" s="38">
        <f t="shared" ref="G11:I11" si="3">+G62</f>
        <v>1300</v>
      </c>
      <c r="H11" s="81">
        <f t="shared" si="3"/>
        <v>0</v>
      </c>
      <c r="I11" s="94"/>
    </row>
    <row r="12" spans="2:10" ht="30" customHeight="1" x14ac:dyDescent="0.25">
      <c r="B12" s="143">
        <v>31</v>
      </c>
      <c r="C12" s="144"/>
      <c r="D12" s="145"/>
      <c r="E12" s="89" t="s">
        <v>141</v>
      </c>
      <c r="F12" s="90">
        <f>+F13</f>
        <v>16114700</v>
      </c>
      <c r="G12" s="90">
        <f t="shared" ref="G12:H13" si="4">+G13</f>
        <v>16114700</v>
      </c>
      <c r="H12" s="93">
        <f t="shared" si="4"/>
        <v>5964335.1399999997</v>
      </c>
      <c r="I12" s="88">
        <f t="shared" ref="I12:I16" si="5">+H12/G12*100</f>
        <v>37.011766523732987</v>
      </c>
      <c r="J12" s="150"/>
    </row>
    <row r="13" spans="2:10" ht="30" customHeight="1" x14ac:dyDescent="0.25">
      <c r="B13" s="146">
        <v>3107</v>
      </c>
      <c r="C13" s="146"/>
      <c r="D13" s="146"/>
      <c r="E13" s="89" t="s">
        <v>156</v>
      </c>
      <c r="F13" s="90">
        <f>+F14</f>
        <v>16114700</v>
      </c>
      <c r="G13" s="90">
        <f t="shared" si="4"/>
        <v>16114700</v>
      </c>
      <c r="H13" s="93">
        <f t="shared" si="4"/>
        <v>5964335.1399999997</v>
      </c>
      <c r="I13" s="88">
        <f t="shared" si="5"/>
        <v>37.011766523732987</v>
      </c>
      <c r="J13" s="150"/>
    </row>
    <row r="14" spans="2:10" ht="30" customHeight="1" x14ac:dyDescent="0.25">
      <c r="B14" s="136" t="s">
        <v>140</v>
      </c>
      <c r="C14" s="137"/>
      <c r="D14" s="138"/>
      <c r="E14" s="91" t="s">
        <v>157</v>
      </c>
      <c r="F14" s="90">
        <f>+F15+F59+F62</f>
        <v>16114700</v>
      </c>
      <c r="G14" s="90">
        <f>+G15+G59+G62</f>
        <v>16114700</v>
      </c>
      <c r="H14" s="93">
        <f>+H15+H59+H62</f>
        <v>5964335.1399999997</v>
      </c>
      <c r="I14" s="88">
        <f t="shared" si="5"/>
        <v>37.011766523732987</v>
      </c>
      <c r="J14" s="150"/>
    </row>
    <row r="15" spans="2:10" ht="30" customHeight="1" x14ac:dyDescent="0.25">
      <c r="B15" s="136">
        <v>43</v>
      </c>
      <c r="C15" s="137"/>
      <c r="D15" s="138"/>
      <c r="E15" s="89" t="s">
        <v>158</v>
      </c>
      <c r="F15" s="90">
        <f>+F16+F22+F46+F49+F50+F51+F56</f>
        <v>16073600</v>
      </c>
      <c r="G15" s="90">
        <f>+G16+G22+G46+G49+G50+G51+G56</f>
        <v>16073600</v>
      </c>
      <c r="H15" s="93">
        <f>+H16+H22+H46+H49+H50+H51+H56</f>
        <v>5935199.4399999995</v>
      </c>
      <c r="I15" s="88">
        <f t="shared" si="5"/>
        <v>36.925140852080432</v>
      </c>
      <c r="J15" s="150"/>
    </row>
    <row r="16" spans="2:10" ht="30" customHeight="1" x14ac:dyDescent="0.25">
      <c r="B16" s="132">
        <v>31</v>
      </c>
      <c r="C16" s="133"/>
      <c r="D16" s="134"/>
      <c r="E16" s="89" t="s">
        <v>5</v>
      </c>
      <c r="F16" s="90">
        <v>8513800</v>
      </c>
      <c r="G16" s="73">
        <v>8513800</v>
      </c>
      <c r="H16" s="79">
        <f>SUM(H17:H21)</f>
        <v>3787584.9</v>
      </c>
      <c r="I16" s="88">
        <f t="shared" si="5"/>
        <v>44.487595433296526</v>
      </c>
      <c r="J16" s="150"/>
    </row>
    <row r="17" spans="1:10" s="92" customFormat="1" ht="30" customHeight="1" x14ac:dyDescent="0.25">
      <c r="A17"/>
      <c r="B17" s="139">
        <v>3111</v>
      </c>
      <c r="C17" s="140"/>
      <c r="D17" s="141"/>
      <c r="E17" s="40" t="s">
        <v>36</v>
      </c>
      <c r="F17" s="38"/>
      <c r="G17" s="4"/>
      <c r="H17" s="81">
        <v>2773798.29</v>
      </c>
      <c r="I17" s="94"/>
      <c r="J17" s="150"/>
    </row>
    <row r="18" spans="1:10" s="92" customFormat="1" ht="30" customHeight="1" x14ac:dyDescent="0.25">
      <c r="A18"/>
      <c r="B18" s="139">
        <v>3112</v>
      </c>
      <c r="C18" s="140"/>
      <c r="D18" s="141"/>
      <c r="E18" s="52" t="s">
        <v>82</v>
      </c>
      <c r="F18" s="38"/>
      <c r="G18" s="4"/>
      <c r="H18" s="81">
        <v>16980.63</v>
      </c>
      <c r="I18" s="94"/>
      <c r="J18" s="150"/>
    </row>
    <row r="19" spans="1:10" s="92" customFormat="1" ht="30" customHeight="1" x14ac:dyDescent="0.25">
      <c r="A19"/>
      <c r="B19" s="139">
        <v>3113</v>
      </c>
      <c r="C19" s="140"/>
      <c r="D19" s="141"/>
      <c r="E19" s="52" t="s">
        <v>83</v>
      </c>
      <c r="F19" s="38"/>
      <c r="G19" s="4"/>
      <c r="H19" s="81">
        <v>3324.02</v>
      </c>
      <c r="I19" s="94"/>
      <c r="J19" s="150"/>
    </row>
    <row r="20" spans="1:10" s="92" customFormat="1" ht="30" customHeight="1" x14ac:dyDescent="0.25">
      <c r="B20" s="139">
        <v>3121</v>
      </c>
      <c r="C20" s="140"/>
      <c r="D20" s="141"/>
      <c r="E20" s="52" t="s">
        <v>84</v>
      </c>
      <c r="F20" s="38"/>
      <c r="G20" s="4"/>
      <c r="H20" s="81">
        <v>527992.31000000006</v>
      </c>
      <c r="I20" s="94"/>
      <c r="J20" s="150"/>
    </row>
    <row r="21" spans="1:10" s="92" customFormat="1" ht="30" customHeight="1" x14ac:dyDescent="0.25">
      <c r="B21" s="139">
        <v>3132</v>
      </c>
      <c r="C21" s="140"/>
      <c r="D21" s="141"/>
      <c r="E21" s="52" t="s">
        <v>86</v>
      </c>
      <c r="F21" s="38"/>
      <c r="G21" s="4"/>
      <c r="H21" s="81">
        <v>465489.65</v>
      </c>
      <c r="I21" s="94"/>
      <c r="J21" s="150"/>
    </row>
    <row r="22" spans="1:10" ht="30" customHeight="1" x14ac:dyDescent="0.25">
      <c r="B22" s="131">
        <v>32</v>
      </c>
      <c r="C22" s="131"/>
      <c r="D22" s="131"/>
      <c r="E22" s="91" t="s">
        <v>14</v>
      </c>
      <c r="F22" s="90">
        <v>5764800</v>
      </c>
      <c r="G22" s="73">
        <v>5764800</v>
      </c>
      <c r="H22" s="79">
        <f>SUM(H23:H45)</f>
        <v>1987115.5699999998</v>
      </c>
      <c r="I22" s="88">
        <f>+H22/G22*100</f>
        <v>34.46980936025534</v>
      </c>
      <c r="J22" s="150"/>
    </row>
    <row r="23" spans="1:10" s="92" customFormat="1" ht="30" customHeight="1" x14ac:dyDescent="0.25">
      <c r="B23" s="135">
        <v>3211</v>
      </c>
      <c r="C23" s="135"/>
      <c r="D23" s="135"/>
      <c r="E23" s="52" t="s">
        <v>38</v>
      </c>
      <c r="F23" s="38"/>
      <c r="G23" s="4"/>
      <c r="H23" s="81">
        <v>158107.72</v>
      </c>
      <c r="I23" s="94"/>
      <c r="J23" s="150"/>
    </row>
    <row r="24" spans="1:10" s="92" customFormat="1" ht="30" customHeight="1" x14ac:dyDescent="0.25">
      <c r="B24" s="135">
        <v>3212</v>
      </c>
      <c r="C24" s="135"/>
      <c r="D24" s="135"/>
      <c r="E24" s="52" t="s">
        <v>87</v>
      </c>
      <c r="F24" s="38"/>
      <c r="G24" s="4"/>
      <c r="H24" s="81">
        <v>78656.95</v>
      </c>
      <c r="I24" s="94"/>
      <c r="J24" s="150"/>
    </row>
    <row r="25" spans="1:10" s="92" customFormat="1" ht="30" customHeight="1" x14ac:dyDescent="0.25">
      <c r="B25" s="135">
        <v>3213</v>
      </c>
      <c r="C25" s="135"/>
      <c r="D25" s="135"/>
      <c r="E25" s="52" t="s">
        <v>88</v>
      </c>
      <c r="F25" s="38"/>
      <c r="G25" s="4"/>
      <c r="H25" s="81">
        <v>36382.230000000003</v>
      </c>
      <c r="I25" s="94"/>
      <c r="J25" s="150"/>
    </row>
    <row r="26" spans="1:10" s="92" customFormat="1" ht="30" customHeight="1" x14ac:dyDescent="0.25">
      <c r="B26" s="135">
        <v>3214</v>
      </c>
      <c r="C26" s="135"/>
      <c r="D26" s="135"/>
      <c r="E26" s="52" t="s">
        <v>89</v>
      </c>
      <c r="F26" s="38"/>
      <c r="G26" s="4"/>
      <c r="H26" s="81">
        <v>774</v>
      </c>
      <c r="I26" s="94"/>
      <c r="J26" s="150"/>
    </row>
    <row r="27" spans="1:10" s="92" customFormat="1" ht="30" customHeight="1" x14ac:dyDescent="0.25">
      <c r="B27" s="135">
        <v>3221</v>
      </c>
      <c r="C27" s="135"/>
      <c r="D27" s="135"/>
      <c r="E27" s="52" t="s">
        <v>91</v>
      </c>
      <c r="F27" s="38"/>
      <c r="G27" s="4"/>
      <c r="H27" s="81">
        <v>20086.740000000002</v>
      </c>
      <c r="I27" s="94"/>
      <c r="J27" s="150"/>
    </row>
    <row r="28" spans="1:10" s="92" customFormat="1" ht="30" customHeight="1" x14ac:dyDescent="0.25">
      <c r="B28" s="135">
        <v>3223</v>
      </c>
      <c r="C28" s="135"/>
      <c r="D28" s="135"/>
      <c r="E28" s="52" t="s">
        <v>92</v>
      </c>
      <c r="F28" s="38"/>
      <c r="G28" s="4"/>
      <c r="H28" s="81">
        <v>175524.59</v>
      </c>
      <c r="I28" s="94"/>
      <c r="J28" s="150"/>
    </row>
    <row r="29" spans="1:10" s="92" customFormat="1" ht="30" customHeight="1" x14ac:dyDescent="0.25">
      <c r="B29" s="135">
        <v>3224</v>
      </c>
      <c r="C29" s="135"/>
      <c r="D29" s="135"/>
      <c r="E29" s="52" t="s">
        <v>132</v>
      </c>
      <c r="F29" s="38"/>
      <c r="G29" s="4"/>
      <c r="H29" s="81">
        <v>218.08</v>
      </c>
      <c r="I29" s="94"/>
      <c r="J29" s="150"/>
    </row>
    <row r="30" spans="1:10" s="92" customFormat="1" ht="30" customHeight="1" x14ac:dyDescent="0.25">
      <c r="B30" s="135">
        <v>3225</v>
      </c>
      <c r="C30" s="135"/>
      <c r="D30" s="135"/>
      <c r="E30" s="52" t="s">
        <v>93</v>
      </c>
      <c r="F30" s="38"/>
      <c r="G30" s="4"/>
      <c r="H30" s="81">
        <v>1180</v>
      </c>
      <c r="I30" s="94"/>
      <c r="J30" s="150"/>
    </row>
    <row r="31" spans="1:10" s="92" customFormat="1" ht="30" customHeight="1" x14ac:dyDescent="0.25">
      <c r="B31" s="135">
        <v>3231</v>
      </c>
      <c r="C31" s="135">
        <v>3227</v>
      </c>
      <c r="D31" s="135"/>
      <c r="E31" s="52" t="s">
        <v>95</v>
      </c>
      <c r="F31" s="38"/>
      <c r="G31" s="4"/>
      <c r="H31" s="81">
        <v>54829.91</v>
      </c>
      <c r="I31" s="94"/>
      <c r="J31" s="150"/>
    </row>
    <row r="32" spans="1:10" s="92" customFormat="1" ht="30" customHeight="1" x14ac:dyDescent="0.25">
      <c r="B32" s="135">
        <v>3232</v>
      </c>
      <c r="C32" s="135"/>
      <c r="D32" s="135"/>
      <c r="E32" s="52" t="s">
        <v>96</v>
      </c>
      <c r="F32" s="38"/>
      <c r="G32" s="4"/>
      <c r="H32" s="81">
        <v>134218.84</v>
      </c>
      <c r="I32" s="94"/>
      <c r="J32" s="150"/>
    </row>
    <row r="33" spans="2:10" s="92" customFormat="1" ht="30" customHeight="1" x14ac:dyDescent="0.25">
      <c r="B33" s="135">
        <v>3233</v>
      </c>
      <c r="C33" s="135"/>
      <c r="D33" s="135"/>
      <c r="E33" s="52" t="s">
        <v>97</v>
      </c>
      <c r="F33" s="38"/>
      <c r="G33" s="4"/>
      <c r="H33" s="81">
        <v>56936.89</v>
      </c>
      <c r="I33" s="94"/>
      <c r="J33" s="150"/>
    </row>
    <row r="34" spans="2:10" s="92" customFormat="1" ht="30" customHeight="1" x14ac:dyDescent="0.25">
      <c r="B34" s="135">
        <v>3234</v>
      </c>
      <c r="C34" s="135"/>
      <c r="D34" s="135"/>
      <c r="E34" s="52" t="s">
        <v>98</v>
      </c>
      <c r="F34" s="38"/>
      <c r="G34" s="4"/>
      <c r="H34" s="81">
        <v>27540.09</v>
      </c>
      <c r="I34" s="94"/>
      <c r="J34" s="150"/>
    </row>
    <row r="35" spans="2:10" s="92" customFormat="1" ht="30" customHeight="1" x14ac:dyDescent="0.25">
      <c r="B35" s="135">
        <v>3235</v>
      </c>
      <c r="C35" s="135"/>
      <c r="D35" s="135"/>
      <c r="E35" s="52" t="s">
        <v>99</v>
      </c>
      <c r="F35" s="38"/>
      <c r="G35" s="4"/>
      <c r="H35" s="81">
        <v>563592.57999999996</v>
      </c>
      <c r="I35" s="94"/>
      <c r="J35" s="150"/>
    </row>
    <row r="36" spans="2:10" s="92" customFormat="1" ht="30" customHeight="1" x14ac:dyDescent="0.25">
      <c r="B36" s="135">
        <v>3236</v>
      </c>
      <c r="C36" s="135"/>
      <c r="D36" s="135"/>
      <c r="E36" s="52" t="s">
        <v>100</v>
      </c>
      <c r="F36" s="38"/>
      <c r="G36" s="4"/>
      <c r="H36" s="81">
        <v>24775.37</v>
      </c>
      <c r="I36" s="94"/>
      <c r="J36" s="150"/>
    </row>
    <row r="37" spans="2:10" s="92" customFormat="1" ht="30" customHeight="1" x14ac:dyDescent="0.25">
      <c r="B37" s="135">
        <v>3237</v>
      </c>
      <c r="C37" s="135"/>
      <c r="D37" s="135"/>
      <c r="E37" s="52" t="s">
        <v>101</v>
      </c>
      <c r="F37" s="38"/>
      <c r="G37" s="4"/>
      <c r="H37" s="81">
        <v>104636.96</v>
      </c>
      <c r="I37" s="94"/>
      <c r="J37" s="150"/>
    </row>
    <row r="38" spans="2:10" s="92" customFormat="1" ht="30" customHeight="1" x14ac:dyDescent="0.25">
      <c r="B38" s="135">
        <v>3238</v>
      </c>
      <c r="C38" s="135"/>
      <c r="D38" s="135"/>
      <c r="E38" s="52" t="s">
        <v>102</v>
      </c>
      <c r="F38" s="38"/>
      <c r="G38" s="4"/>
      <c r="H38" s="81">
        <v>255250.06</v>
      </c>
      <c r="I38" s="94"/>
      <c r="J38" s="150"/>
    </row>
    <row r="39" spans="2:10" s="92" customFormat="1" ht="30" customHeight="1" x14ac:dyDescent="0.25">
      <c r="B39" s="135">
        <v>3239</v>
      </c>
      <c r="C39" s="135"/>
      <c r="D39" s="135"/>
      <c r="E39" s="52" t="s">
        <v>103</v>
      </c>
      <c r="F39" s="38"/>
      <c r="G39" s="4"/>
      <c r="H39" s="81">
        <v>136397.39000000001</v>
      </c>
      <c r="I39" s="94"/>
      <c r="J39" s="150"/>
    </row>
    <row r="40" spans="2:10" s="92" customFormat="1" ht="30" customHeight="1" x14ac:dyDescent="0.25">
      <c r="B40" s="135">
        <v>3291</v>
      </c>
      <c r="C40" s="135"/>
      <c r="D40" s="135"/>
      <c r="E40" s="52" t="s">
        <v>131</v>
      </c>
      <c r="F40" s="38"/>
      <c r="G40" s="4"/>
      <c r="H40" s="81">
        <v>437.29</v>
      </c>
      <c r="I40" s="94"/>
      <c r="J40" s="150"/>
    </row>
    <row r="41" spans="2:10" s="92" customFormat="1" ht="30" customHeight="1" x14ac:dyDescent="0.25">
      <c r="B41" s="135">
        <v>3292</v>
      </c>
      <c r="C41" s="135"/>
      <c r="D41" s="135"/>
      <c r="E41" s="52" t="s">
        <v>106</v>
      </c>
      <c r="F41" s="38"/>
      <c r="G41" s="4"/>
      <c r="H41" s="81">
        <v>111456.13</v>
      </c>
      <c r="I41" s="94"/>
      <c r="J41" s="150"/>
    </row>
    <row r="42" spans="2:10" s="92" customFormat="1" ht="30" customHeight="1" x14ac:dyDescent="0.25">
      <c r="B42" s="135">
        <v>3293</v>
      </c>
      <c r="C42" s="135"/>
      <c r="D42" s="135"/>
      <c r="E42" s="52" t="s">
        <v>107</v>
      </c>
      <c r="F42" s="38"/>
      <c r="G42" s="4"/>
      <c r="H42" s="81">
        <v>22091.56</v>
      </c>
      <c r="I42" s="94"/>
      <c r="J42" s="150"/>
    </row>
    <row r="43" spans="2:10" s="92" customFormat="1" ht="30" customHeight="1" x14ac:dyDescent="0.25">
      <c r="B43" s="135">
        <v>3294</v>
      </c>
      <c r="C43" s="135"/>
      <c r="D43" s="135"/>
      <c r="E43" s="52" t="s">
        <v>108</v>
      </c>
      <c r="F43" s="38"/>
      <c r="G43" s="4"/>
      <c r="H43" s="81">
        <v>17281.16</v>
      </c>
      <c r="I43" s="94"/>
      <c r="J43" s="150"/>
    </row>
    <row r="44" spans="2:10" s="92" customFormat="1" ht="30" customHeight="1" x14ac:dyDescent="0.25">
      <c r="B44" s="135">
        <v>3295</v>
      </c>
      <c r="C44" s="135"/>
      <c r="D44" s="135"/>
      <c r="E44" s="52" t="s">
        <v>109</v>
      </c>
      <c r="F44" s="38"/>
      <c r="G44" s="4"/>
      <c r="H44" s="81">
        <v>6561.03</v>
      </c>
      <c r="I44" s="94"/>
      <c r="J44" s="150"/>
    </row>
    <row r="45" spans="2:10" s="92" customFormat="1" ht="30" customHeight="1" x14ac:dyDescent="0.25">
      <c r="B45" s="135">
        <v>3299</v>
      </c>
      <c r="C45" s="135"/>
      <c r="D45" s="135"/>
      <c r="E45" s="52" t="s">
        <v>105</v>
      </c>
      <c r="F45" s="38"/>
      <c r="G45" s="4"/>
      <c r="H45" s="81">
        <v>180</v>
      </c>
      <c r="I45" s="94"/>
      <c r="J45" s="150"/>
    </row>
    <row r="46" spans="2:10" ht="30" customHeight="1" x14ac:dyDescent="0.25">
      <c r="B46" s="131">
        <v>34</v>
      </c>
      <c r="C46" s="131"/>
      <c r="D46" s="131"/>
      <c r="E46" s="91" t="s">
        <v>111</v>
      </c>
      <c r="F46" s="90">
        <v>15400</v>
      </c>
      <c r="G46" s="73">
        <v>15400</v>
      </c>
      <c r="H46" s="79">
        <f>SUM(H47:H48)</f>
        <v>2489.1799999999998</v>
      </c>
      <c r="I46" s="88">
        <f>+H46/G46*100</f>
        <v>16.163506493506492</v>
      </c>
      <c r="J46" s="150"/>
    </row>
    <row r="47" spans="2:10" s="92" customFormat="1" ht="30" customHeight="1" x14ac:dyDescent="0.25">
      <c r="B47" s="135">
        <v>3431</v>
      </c>
      <c r="C47" s="135"/>
      <c r="D47" s="135"/>
      <c r="E47" s="52" t="s">
        <v>113</v>
      </c>
      <c r="F47" s="38"/>
      <c r="G47" s="4"/>
      <c r="H47" s="81">
        <v>2406.9499999999998</v>
      </c>
      <c r="I47" s="94"/>
      <c r="J47" s="150"/>
    </row>
    <row r="48" spans="2:10" s="92" customFormat="1" ht="30" customHeight="1" x14ac:dyDescent="0.25">
      <c r="B48" s="135">
        <v>3432</v>
      </c>
      <c r="C48" s="135"/>
      <c r="D48" s="135"/>
      <c r="E48" s="52" t="s">
        <v>114</v>
      </c>
      <c r="F48" s="38"/>
      <c r="G48" s="4"/>
      <c r="H48" s="81">
        <v>82.23</v>
      </c>
      <c r="I48" s="94"/>
      <c r="J48" s="150"/>
    </row>
    <row r="49" spans="2:10" ht="30" customHeight="1" x14ac:dyDescent="0.25">
      <c r="B49" s="131">
        <v>38</v>
      </c>
      <c r="C49" s="131"/>
      <c r="D49" s="131"/>
      <c r="E49" s="91" t="s">
        <v>116</v>
      </c>
      <c r="F49" s="90">
        <v>8000</v>
      </c>
      <c r="G49" s="73">
        <v>8000</v>
      </c>
      <c r="H49" s="79">
        <v>0</v>
      </c>
      <c r="I49" s="88"/>
      <c r="J49" s="150"/>
    </row>
    <row r="50" spans="2:10" ht="30" customHeight="1" x14ac:dyDescent="0.25">
      <c r="B50" s="131">
        <v>41</v>
      </c>
      <c r="C50" s="131"/>
      <c r="D50" s="131"/>
      <c r="E50" s="91" t="s">
        <v>7</v>
      </c>
      <c r="F50" s="90">
        <v>101800</v>
      </c>
      <c r="G50" s="73">
        <v>101800</v>
      </c>
      <c r="H50" s="79">
        <v>0</v>
      </c>
      <c r="I50" s="88"/>
      <c r="J50" s="150"/>
    </row>
    <row r="51" spans="2:10" ht="30" customHeight="1" x14ac:dyDescent="0.25">
      <c r="B51" s="131">
        <v>42</v>
      </c>
      <c r="C51" s="131"/>
      <c r="D51" s="131"/>
      <c r="E51" s="91" t="s">
        <v>117</v>
      </c>
      <c r="F51" s="90">
        <v>1233400</v>
      </c>
      <c r="G51" s="73">
        <v>1233400</v>
      </c>
      <c r="H51" s="79">
        <f>SUM(H52:H55)</f>
        <v>128429.06</v>
      </c>
      <c r="I51" s="88">
        <f>+H51/G51*100</f>
        <v>10.412604183557645</v>
      </c>
      <c r="J51" s="150"/>
    </row>
    <row r="52" spans="2:10" s="92" customFormat="1" ht="30" customHeight="1" x14ac:dyDescent="0.25">
      <c r="B52" s="135">
        <v>4221</v>
      </c>
      <c r="C52" s="135"/>
      <c r="D52" s="135"/>
      <c r="E52" s="52" t="s">
        <v>77</v>
      </c>
      <c r="F52" s="38"/>
      <c r="G52" s="4"/>
      <c r="H52" s="81">
        <v>68473.55</v>
      </c>
      <c r="I52" s="94"/>
      <c r="J52" s="150"/>
    </row>
    <row r="53" spans="2:10" s="92" customFormat="1" ht="30" customHeight="1" x14ac:dyDescent="0.25">
      <c r="B53" s="135">
        <v>4222</v>
      </c>
      <c r="C53" s="135"/>
      <c r="D53" s="135"/>
      <c r="E53" s="52" t="s">
        <v>121</v>
      </c>
      <c r="F53" s="38"/>
      <c r="G53" s="4"/>
      <c r="H53" s="81">
        <v>15206.28</v>
      </c>
      <c r="I53" s="94"/>
      <c r="J53" s="150"/>
    </row>
    <row r="54" spans="2:10" s="92" customFormat="1" ht="30" customHeight="1" x14ac:dyDescent="0.25">
      <c r="B54" s="135">
        <v>4223</v>
      </c>
      <c r="C54" s="135"/>
      <c r="D54" s="135"/>
      <c r="E54" s="52" t="s">
        <v>122</v>
      </c>
      <c r="F54" s="38"/>
      <c r="G54" s="4"/>
      <c r="H54" s="81">
        <v>5518.75</v>
      </c>
      <c r="I54" s="94"/>
      <c r="J54" s="150"/>
    </row>
    <row r="55" spans="2:10" s="92" customFormat="1" ht="30" customHeight="1" x14ac:dyDescent="0.25">
      <c r="B55" s="135">
        <v>4262</v>
      </c>
      <c r="C55" s="135"/>
      <c r="D55" s="135"/>
      <c r="E55" s="52" t="s">
        <v>130</v>
      </c>
      <c r="F55" s="38"/>
      <c r="G55" s="4"/>
      <c r="H55" s="81">
        <v>39230.480000000003</v>
      </c>
      <c r="I55" s="94"/>
      <c r="J55" s="150"/>
    </row>
    <row r="56" spans="2:10" ht="30" customHeight="1" x14ac:dyDescent="0.25">
      <c r="B56" s="131">
        <v>45</v>
      </c>
      <c r="C56" s="131"/>
      <c r="D56" s="131"/>
      <c r="E56" s="91" t="s">
        <v>126</v>
      </c>
      <c r="F56" s="90">
        <v>436400</v>
      </c>
      <c r="G56" s="73">
        <v>436400</v>
      </c>
      <c r="H56" s="79">
        <f>SUM(H57:H58)</f>
        <v>29580.73</v>
      </c>
      <c r="I56" s="88">
        <f>+H56/G56*100</f>
        <v>6.7783524289642534</v>
      </c>
      <c r="J56" s="150"/>
    </row>
    <row r="57" spans="2:10" s="92" customFormat="1" ht="30" customHeight="1" x14ac:dyDescent="0.25">
      <c r="B57" s="135">
        <v>4521</v>
      </c>
      <c r="C57" s="135"/>
      <c r="D57" s="135"/>
      <c r="E57" s="52" t="s">
        <v>127</v>
      </c>
      <c r="F57" s="38"/>
      <c r="G57" s="4"/>
      <c r="H57" s="81">
        <v>4856.25</v>
      </c>
      <c r="I57" s="94"/>
      <c r="J57" s="150"/>
    </row>
    <row r="58" spans="2:10" s="92" customFormat="1" ht="30" customHeight="1" x14ac:dyDescent="0.25">
      <c r="B58" s="135">
        <v>4541</v>
      </c>
      <c r="C58" s="135"/>
      <c r="D58" s="135"/>
      <c r="E58" s="52" t="s">
        <v>129</v>
      </c>
      <c r="F58" s="38"/>
      <c r="G58" s="4"/>
      <c r="H58" s="81">
        <v>24724.48</v>
      </c>
      <c r="I58" s="94"/>
      <c r="J58" s="150"/>
    </row>
    <row r="59" spans="2:10" ht="30" customHeight="1" x14ac:dyDescent="0.25">
      <c r="B59" s="136">
        <v>51</v>
      </c>
      <c r="C59" s="137"/>
      <c r="D59" s="138"/>
      <c r="E59" s="91" t="s">
        <v>142</v>
      </c>
      <c r="F59" s="90">
        <f>+F60</f>
        <v>39800</v>
      </c>
      <c r="G59" s="90">
        <f>+G60</f>
        <v>39800</v>
      </c>
      <c r="H59" s="79">
        <f>+H60</f>
        <v>29135.7</v>
      </c>
      <c r="I59" s="88">
        <f>+H59/G59*100</f>
        <v>73.205276381909542</v>
      </c>
      <c r="J59" s="150"/>
    </row>
    <row r="60" spans="2:10" ht="30" customHeight="1" x14ac:dyDescent="0.25">
      <c r="B60" s="132">
        <v>32</v>
      </c>
      <c r="C60" s="133"/>
      <c r="D60" s="134"/>
      <c r="E60" s="91" t="s">
        <v>14</v>
      </c>
      <c r="F60" s="90">
        <v>39800</v>
      </c>
      <c r="G60" s="73">
        <v>39800</v>
      </c>
      <c r="H60" s="79">
        <f>+H61</f>
        <v>29135.7</v>
      </c>
      <c r="I60" s="88">
        <f>+H60/G60*100</f>
        <v>73.205276381909542</v>
      </c>
      <c r="J60" s="150"/>
    </row>
    <row r="61" spans="2:10" ht="30" customHeight="1" x14ac:dyDescent="0.25">
      <c r="B61" s="139">
        <v>3211</v>
      </c>
      <c r="C61" s="140"/>
      <c r="D61" s="141"/>
      <c r="E61" s="51" t="s">
        <v>38</v>
      </c>
      <c r="F61" s="38"/>
      <c r="G61" s="4"/>
      <c r="H61" s="81">
        <v>29135.7</v>
      </c>
      <c r="I61" s="94"/>
      <c r="J61" s="150"/>
    </row>
    <row r="62" spans="2:10" ht="30" customHeight="1" x14ac:dyDescent="0.25">
      <c r="B62" s="136">
        <v>71</v>
      </c>
      <c r="C62" s="137"/>
      <c r="D62" s="138"/>
      <c r="E62" s="91" t="s">
        <v>143</v>
      </c>
      <c r="F62" s="90">
        <f>+F63</f>
        <v>1300</v>
      </c>
      <c r="G62" s="90">
        <f>+G63</f>
        <v>1300</v>
      </c>
      <c r="H62" s="79">
        <f>+H63</f>
        <v>0</v>
      </c>
      <c r="I62" s="88"/>
      <c r="J62" s="150"/>
    </row>
    <row r="63" spans="2:10" ht="30" customHeight="1" x14ac:dyDescent="0.25">
      <c r="B63" s="132">
        <v>32</v>
      </c>
      <c r="C63" s="133"/>
      <c r="D63" s="134"/>
      <c r="E63" s="91" t="s">
        <v>14</v>
      </c>
      <c r="F63" s="90">
        <v>1300</v>
      </c>
      <c r="G63" s="73">
        <v>1300</v>
      </c>
      <c r="H63" s="79">
        <v>0</v>
      </c>
      <c r="I63" s="88"/>
      <c r="J63" s="150"/>
    </row>
    <row r="64" spans="2:10" x14ac:dyDescent="0.25">
      <c r="J64" s="150"/>
    </row>
    <row r="66" spans="2:9" x14ac:dyDescent="0.25">
      <c r="B66" s="39"/>
      <c r="C66" s="39"/>
      <c r="D66" s="39"/>
      <c r="E66" s="39"/>
      <c r="F66" s="39"/>
      <c r="G66" s="39"/>
      <c r="H66" s="39"/>
      <c r="I66" s="39"/>
    </row>
    <row r="67" spans="2:9" x14ac:dyDescent="0.25">
      <c r="B67" s="39"/>
      <c r="C67" s="39"/>
      <c r="D67" s="39"/>
      <c r="E67" s="39"/>
      <c r="F67" s="39"/>
      <c r="G67" s="39"/>
      <c r="H67" s="39"/>
      <c r="I67" s="39"/>
    </row>
    <row r="68" spans="2:9" x14ac:dyDescent="0.25">
      <c r="B68" s="39"/>
      <c r="C68" s="39"/>
      <c r="D68" s="39"/>
      <c r="E68" s="39"/>
      <c r="F68" s="39"/>
      <c r="G68" s="39"/>
      <c r="H68" s="39"/>
      <c r="I68" s="39"/>
    </row>
  </sheetData>
  <mergeCells count="60">
    <mergeCell ref="B4:I4"/>
    <mergeCell ref="B6:E6"/>
    <mergeCell ref="B7:E7"/>
    <mergeCell ref="B2:I2"/>
    <mergeCell ref="B15:D15"/>
    <mergeCell ref="B8:D8"/>
    <mergeCell ref="B14:D14"/>
    <mergeCell ref="B13:D13"/>
    <mergeCell ref="B12:D12"/>
    <mergeCell ref="B9:D9"/>
    <mergeCell ref="B10:D10"/>
    <mergeCell ref="B11:D11"/>
    <mergeCell ref="B18:D18"/>
    <mergeCell ref="B16:D16"/>
    <mergeCell ref="B19:D19"/>
    <mergeCell ref="B17:D17"/>
    <mergeCell ref="B20:D20"/>
    <mergeCell ref="B21:D21"/>
    <mergeCell ref="B22:D22"/>
    <mergeCell ref="B23:D23"/>
    <mergeCell ref="B24:D24"/>
    <mergeCell ref="B25:D25"/>
    <mergeCell ref="B31:D31"/>
    <mergeCell ref="B32:D32"/>
    <mergeCell ref="B33:D33"/>
    <mergeCell ref="B34:D34"/>
    <mergeCell ref="B26:D26"/>
    <mergeCell ref="B27:D27"/>
    <mergeCell ref="B28:D28"/>
    <mergeCell ref="B29:D29"/>
    <mergeCell ref="B30:D30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50:D50"/>
    <mergeCell ref="B47:D47"/>
    <mergeCell ref="B48:D48"/>
    <mergeCell ref="B49:D49"/>
    <mergeCell ref="B45:D45"/>
    <mergeCell ref="B46:D46"/>
    <mergeCell ref="B53:D53"/>
    <mergeCell ref="B54:D54"/>
    <mergeCell ref="B55:D55"/>
    <mergeCell ref="B51:D51"/>
    <mergeCell ref="B52:D52"/>
    <mergeCell ref="B56:D56"/>
    <mergeCell ref="B63:D63"/>
    <mergeCell ref="B57:D57"/>
    <mergeCell ref="B58:D58"/>
    <mergeCell ref="B59:D59"/>
    <mergeCell ref="B60:D60"/>
    <mergeCell ref="B61:D61"/>
    <mergeCell ref="B62:D62"/>
  </mergeCells>
  <pageMargins left="0.7" right="0.7" top="0.75" bottom="0.75" header="0.3" footer="0.3"/>
  <pageSetup paperSize="9" scale="41" orientation="portrait" r:id="rId1"/>
  <ignoredErrors>
    <ignoredError sqref="H46" formulaRange="1"/>
    <ignoredError sqref="B8 B9: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Željka Višić</cp:lastModifiedBy>
  <cp:lastPrinted>2024-07-24T11:08:46Z</cp:lastPrinted>
  <dcterms:created xsi:type="dcterms:W3CDTF">2022-08-12T12:51:27Z</dcterms:created>
  <dcterms:modified xsi:type="dcterms:W3CDTF">2024-07-24T12:42:24Z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